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30" windowWidth="11370" windowHeight="6525" firstSheet="2" activeTab="3"/>
  </bookViews>
  <sheets>
    <sheet name="WIA - RTTT RSU victim" sheetId="1" r:id="rId1"/>
    <sheet name="RTTT RSU - WIA victim" sheetId="2" r:id="rId2"/>
    <sheet name="WIA - RTTT OBU victim" sheetId="7" r:id="rId3"/>
    <sheet name="RTTT OBU - WIA victim" sheetId="11" r:id="rId4"/>
    <sheet name="WIA - SRD victim" sheetId="3" r:id="rId5"/>
    <sheet name="SRD - WIA victim" sheetId="9" r:id="rId6"/>
    <sheet name="WIA - ITS OBU victim" sheetId="8" r:id="rId7"/>
    <sheet name="ITS OBU - WIA victim" sheetId="10" r:id="rId8"/>
    <sheet name="WIA - ITS RSU victim" sheetId="5" r:id="rId9"/>
    <sheet name="ITS RSU - WIA victim" sheetId="6" r:id="rId10"/>
  </sheets>
  <calcPr calcId="145621"/>
</workbook>
</file>

<file path=xl/calcChain.xml><?xml version="1.0" encoding="utf-8"?>
<calcChain xmlns="http://schemas.openxmlformats.org/spreadsheetml/2006/main">
  <c r="D136" i="11" l="1"/>
  <c r="E136" i="11"/>
  <c r="F136" i="11"/>
  <c r="G136" i="11"/>
  <c r="G149" i="7" l="1"/>
  <c r="F149" i="7"/>
  <c r="E149" i="7"/>
  <c r="D149" i="7"/>
  <c r="G104" i="7"/>
  <c r="F104" i="7"/>
  <c r="E104" i="7"/>
  <c r="D104" i="7"/>
  <c r="G58" i="7"/>
  <c r="F58" i="7"/>
  <c r="E58" i="7"/>
  <c r="D58" i="7"/>
  <c r="G13" i="7"/>
  <c r="F13" i="7"/>
  <c r="E13" i="7"/>
  <c r="D13" i="7"/>
  <c r="G155" i="7"/>
  <c r="F155" i="7"/>
  <c r="E155" i="7"/>
  <c r="D155" i="7"/>
  <c r="G110" i="7"/>
  <c r="F110" i="7"/>
  <c r="E110" i="7"/>
  <c r="D110" i="7"/>
  <c r="G64" i="7"/>
  <c r="F64" i="7"/>
  <c r="E64" i="7"/>
  <c r="D64" i="7"/>
  <c r="G19" i="7"/>
  <c r="F19" i="7"/>
  <c r="E19" i="7"/>
  <c r="D19" i="7"/>
  <c r="G153" i="6" l="1"/>
  <c r="F153" i="6"/>
  <c r="E153" i="6"/>
  <c r="D153" i="6"/>
  <c r="G147" i="6"/>
  <c r="F147" i="6"/>
  <c r="E147" i="6"/>
  <c r="D147" i="6"/>
  <c r="G62" i="6"/>
  <c r="F62" i="6"/>
  <c r="E62" i="6"/>
  <c r="D62" i="6"/>
  <c r="G109" i="5"/>
  <c r="F109" i="5"/>
  <c r="E109" i="5"/>
  <c r="D109" i="5"/>
  <c r="F103" i="5"/>
  <c r="E103" i="5"/>
  <c r="D103" i="5"/>
  <c r="G103" i="5"/>
  <c r="G46" i="5"/>
  <c r="G18" i="5"/>
  <c r="F18" i="5"/>
  <c r="E18" i="5"/>
  <c r="D18" i="5"/>
  <c r="G12" i="5"/>
  <c r="F12" i="5"/>
  <c r="E12" i="5"/>
  <c r="D12" i="5"/>
  <c r="G153" i="10"/>
  <c r="F153" i="10"/>
  <c r="E153" i="10"/>
  <c r="D153" i="10"/>
  <c r="G147" i="10"/>
  <c r="F147" i="10"/>
  <c r="E147" i="10"/>
  <c r="D147" i="10"/>
  <c r="G62" i="10"/>
  <c r="F62" i="10"/>
  <c r="E62" i="10"/>
  <c r="D62" i="10"/>
  <c r="G56" i="10"/>
  <c r="F56" i="10"/>
  <c r="E56" i="10"/>
  <c r="D56" i="10"/>
  <c r="G109" i="8"/>
  <c r="F109" i="8"/>
  <c r="E109" i="8"/>
  <c r="D109" i="8"/>
  <c r="G103" i="8"/>
  <c r="F103" i="8"/>
  <c r="E103" i="8"/>
  <c r="D103" i="8"/>
  <c r="G18" i="8"/>
  <c r="F18" i="8"/>
  <c r="E18" i="8"/>
  <c r="D18" i="8"/>
  <c r="G102" i="2" l="1"/>
  <c r="F102" i="2"/>
  <c r="E102" i="2"/>
  <c r="D102" i="2"/>
  <c r="G56" i="2"/>
  <c r="D56" i="2"/>
  <c r="F11" i="11"/>
  <c r="D11" i="11"/>
  <c r="G17" i="11"/>
  <c r="F17" i="11"/>
  <c r="E17" i="11"/>
  <c r="D17" i="11"/>
  <c r="G153" i="11"/>
  <c r="F153" i="11"/>
  <c r="E153" i="11"/>
  <c r="D153" i="11"/>
  <c r="G108" i="11"/>
  <c r="F108" i="11"/>
  <c r="E108" i="11"/>
  <c r="D108" i="11"/>
  <c r="G62" i="11"/>
  <c r="F62" i="11"/>
  <c r="E62" i="11"/>
  <c r="D62" i="11"/>
  <c r="G153" i="2"/>
  <c r="F153" i="2"/>
  <c r="E153" i="2"/>
  <c r="D153" i="2"/>
  <c r="G108" i="2"/>
  <c r="F108" i="2"/>
  <c r="E108" i="2"/>
  <c r="D108" i="2"/>
  <c r="G62" i="2"/>
  <c r="F62" i="2"/>
  <c r="E62" i="2"/>
  <c r="D62" i="2"/>
  <c r="D19" i="1"/>
  <c r="G19" i="1"/>
  <c r="F19" i="1"/>
  <c r="E19" i="1"/>
  <c r="G1010" i="9"/>
  <c r="G1012" i="9"/>
  <c r="F1010" i="9"/>
  <c r="F1012" i="9"/>
  <c r="E1010" i="9"/>
  <c r="E1012" i="9"/>
  <c r="D1010" i="9"/>
  <c r="D1012" i="9"/>
  <c r="G1005" i="9"/>
  <c r="F1005" i="9"/>
  <c r="E1005" i="9"/>
  <c r="D1005" i="9"/>
  <c r="G994" i="9"/>
  <c r="F994" i="9"/>
  <c r="E994" i="9"/>
  <c r="D994" i="9"/>
  <c r="G993" i="9"/>
  <c r="F993" i="9"/>
  <c r="E993" i="9"/>
  <c r="D993" i="9"/>
  <c r="G992" i="9"/>
  <c r="F992" i="9"/>
  <c r="E992" i="9"/>
  <c r="D992" i="9"/>
  <c r="D988" i="9"/>
  <c r="E988" i="9"/>
  <c r="F988" i="9"/>
  <c r="G988" i="9"/>
  <c r="G987" i="9"/>
  <c r="F987" i="9"/>
  <c r="E987" i="9"/>
  <c r="D987" i="9"/>
  <c r="G986" i="9"/>
  <c r="F986" i="9"/>
  <c r="E986" i="9"/>
  <c r="D986" i="9"/>
  <c r="G985" i="9"/>
  <c r="F985" i="9"/>
  <c r="E985" i="9"/>
  <c r="D985" i="9"/>
  <c r="D984" i="9"/>
  <c r="E984" i="9"/>
  <c r="F984" i="9"/>
  <c r="G984" i="9"/>
  <c r="E981" i="9"/>
  <c r="G974" i="9"/>
  <c r="G976" i="9"/>
  <c r="F974" i="9"/>
  <c r="F976" i="9"/>
  <c r="E974" i="9"/>
  <c r="E976" i="9"/>
  <c r="D974" i="9"/>
  <c r="D976" i="9"/>
  <c r="G969" i="9"/>
  <c r="F969" i="9"/>
  <c r="E969" i="9"/>
  <c r="D969" i="9"/>
  <c r="G958" i="9"/>
  <c r="F958" i="9"/>
  <c r="E958" i="9"/>
  <c r="D958" i="9"/>
  <c r="G957" i="9"/>
  <c r="F957" i="9"/>
  <c r="E957" i="9"/>
  <c r="D957" i="9"/>
  <c r="G956" i="9"/>
  <c r="F956" i="9"/>
  <c r="E956" i="9"/>
  <c r="D956" i="9"/>
  <c r="D952" i="9"/>
  <c r="E952" i="9"/>
  <c r="F952" i="9"/>
  <c r="G952" i="9"/>
  <c r="G951" i="9"/>
  <c r="F951" i="9"/>
  <c r="E951" i="9"/>
  <c r="D951" i="9"/>
  <c r="G950" i="9"/>
  <c r="F950" i="9"/>
  <c r="E950" i="9"/>
  <c r="D950" i="9"/>
  <c r="G949" i="9"/>
  <c r="F949" i="9"/>
  <c r="E949" i="9"/>
  <c r="D949" i="9"/>
  <c r="D948" i="9"/>
  <c r="E948" i="9"/>
  <c r="F948" i="9"/>
  <c r="G948" i="9"/>
  <c r="E945" i="9"/>
  <c r="G938" i="9"/>
  <c r="G940" i="9"/>
  <c r="F938" i="9"/>
  <c r="F940" i="9"/>
  <c r="E938" i="9"/>
  <c r="E940" i="9"/>
  <c r="D938" i="9"/>
  <c r="D940" i="9"/>
  <c r="G933" i="9"/>
  <c r="F933" i="9"/>
  <c r="E933" i="9"/>
  <c r="D933" i="9"/>
  <c r="G922" i="9"/>
  <c r="F922" i="9"/>
  <c r="E922" i="9"/>
  <c r="D922" i="9"/>
  <c r="G921" i="9"/>
  <c r="F921" i="9"/>
  <c r="E921" i="9"/>
  <c r="D921" i="9"/>
  <c r="G920" i="9"/>
  <c r="F920" i="9"/>
  <c r="E920" i="9"/>
  <c r="D920" i="9"/>
  <c r="D916" i="9"/>
  <c r="E916" i="9"/>
  <c r="F916" i="9"/>
  <c r="G916" i="9"/>
  <c r="G915" i="9"/>
  <c r="F915" i="9"/>
  <c r="E915" i="9"/>
  <c r="D915" i="9"/>
  <c r="G914" i="9"/>
  <c r="F914" i="9"/>
  <c r="E914" i="9"/>
  <c r="D914" i="9"/>
  <c r="G913" i="9"/>
  <c r="F913" i="9"/>
  <c r="E913" i="9"/>
  <c r="D913" i="9"/>
  <c r="D912" i="9"/>
  <c r="E912" i="9"/>
  <c r="F912" i="9"/>
  <c r="G912" i="9"/>
  <c r="E909" i="9"/>
  <c r="G902" i="9"/>
  <c r="G904" i="9"/>
  <c r="F902" i="9"/>
  <c r="F904" i="9"/>
  <c r="E902" i="9"/>
  <c r="E904" i="9"/>
  <c r="D902" i="9"/>
  <c r="D904" i="9"/>
  <c r="G897" i="9"/>
  <c r="F897" i="9"/>
  <c r="E897" i="9"/>
  <c r="D897" i="9"/>
  <c r="G886" i="9"/>
  <c r="F886" i="9"/>
  <c r="E886" i="9"/>
  <c r="D886" i="9"/>
  <c r="G885" i="9"/>
  <c r="F885" i="9"/>
  <c r="E885" i="9"/>
  <c r="D885" i="9"/>
  <c r="G884" i="9"/>
  <c r="F884" i="9"/>
  <c r="E884" i="9"/>
  <c r="D884" i="9"/>
  <c r="D880" i="9"/>
  <c r="E880" i="9"/>
  <c r="F880" i="9"/>
  <c r="G880" i="9"/>
  <c r="G879" i="9"/>
  <c r="F879" i="9"/>
  <c r="E879" i="9"/>
  <c r="D879" i="9"/>
  <c r="G878" i="9"/>
  <c r="F878" i="9"/>
  <c r="E878" i="9"/>
  <c r="D878" i="9"/>
  <c r="G877" i="9"/>
  <c r="F877" i="9"/>
  <c r="E877" i="9"/>
  <c r="D877" i="9"/>
  <c r="D876" i="9"/>
  <c r="E876" i="9"/>
  <c r="F876" i="9"/>
  <c r="G876" i="9"/>
  <c r="E873" i="9"/>
  <c r="D408" i="9"/>
  <c r="E408" i="9"/>
  <c r="F408" i="9"/>
  <c r="G408" i="9"/>
  <c r="G407" i="9"/>
  <c r="F407" i="9"/>
  <c r="E407" i="9"/>
  <c r="D407" i="9"/>
  <c r="G406" i="9"/>
  <c r="F406" i="9"/>
  <c r="E406" i="9"/>
  <c r="D406" i="9"/>
  <c r="G405" i="9"/>
  <c r="F405" i="9"/>
  <c r="E405" i="9"/>
  <c r="D405" i="9"/>
  <c r="D404" i="9"/>
  <c r="E404" i="9"/>
  <c r="F404" i="9"/>
  <c r="G404" i="9"/>
  <c r="E365" i="9"/>
  <c r="D368" i="9"/>
  <c r="E368" i="9"/>
  <c r="D369" i="9"/>
  <c r="E369" i="9"/>
  <c r="F369" i="9"/>
  <c r="G369" i="9"/>
  <c r="D370" i="9"/>
  <c r="E370" i="9"/>
  <c r="F370" i="9"/>
  <c r="G370" i="9"/>
  <c r="D371" i="9"/>
  <c r="E371" i="9"/>
  <c r="F371" i="9"/>
  <c r="G371" i="9"/>
  <c r="D372" i="9"/>
  <c r="E372" i="9"/>
  <c r="F372" i="9"/>
  <c r="G372" i="9"/>
  <c r="G865" i="9"/>
  <c r="G867" i="9"/>
  <c r="F865" i="9"/>
  <c r="F867" i="9"/>
  <c r="E865" i="9"/>
  <c r="E867" i="9"/>
  <c r="D865" i="9"/>
  <c r="D867" i="9"/>
  <c r="G862" i="9"/>
  <c r="F862" i="9"/>
  <c r="E862" i="9"/>
  <c r="D862" i="9"/>
  <c r="G856" i="9"/>
  <c r="G858" i="9"/>
  <c r="F856" i="9"/>
  <c r="F858" i="9"/>
  <c r="E856" i="9"/>
  <c r="E858" i="9"/>
  <c r="D856" i="9"/>
  <c r="D858" i="9"/>
  <c r="G851" i="9"/>
  <c r="F851" i="9"/>
  <c r="E851" i="9"/>
  <c r="D851" i="9"/>
  <c r="G840" i="9"/>
  <c r="F840" i="9"/>
  <c r="E840" i="9"/>
  <c r="D840" i="9"/>
  <c r="G839" i="9"/>
  <c r="F839" i="9"/>
  <c r="E839" i="9"/>
  <c r="D839" i="9"/>
  <c r="G838" i="9"/>
  <c r="F838" i="9"/>
  <c r="E838" i="9"/>
  <c r="D838" i="9"/>
  <c r="D834" i="9"/>
  <c r="E834" i="9"/>
  <c r="F834" i="9"/>
  <c r="G834" i="9"/>
  <c r="G833" i="9"/>
  <c r="F833" i="9"/>
  <c r="E833" i="9"/>
  <c r="D833" i="9"/>
  <c r="G832" i="9"/>
  <c r="F832" i="9"/>
  <c r="E832" i="9"/>
  <c r="D832" i="9"/>
  <c r="G831" i="9"/>
  <c r="F831" i="9"/>
  <c r="E831" i="9"/>
  <c r="D831" i="9"/>
  <c r="D830" i="9"/>
  <c r="E830" i="9"/>
  <c r="F830" i="9"/>
  <c r="G830" i="9"/>
  <c r="E827" i="9"/>
  <c r="G820" i="9"/>
  <c r="G822" i="9"/>
  <c r="F820" i="9"/>
  <c r="F822" i="9"/>
  <c r="E820" i="9"/>
  <c r="E822" i="9"/>
  <c r="D820" i="9"/>
  <c r="D822" i="9"/>
  <c r="G817" i="9"/>
  <c r="F817" i="9"/>
  <c r="E817" i="9"/>
  <c r="D817" i="9"/>
  <c r="G811" i="9"/>
  <c r="G813" i="9"/>
  <c r="F811" i="9"/>
  <c r="F813" i="9"/>
  <c r="E811" i="9"/>
  <c r="E813" i="9"/>
  <c r="D811" i="9"/>
  <c r="D813" i="9"/>
  <c r="G806" i="9"/>
  <c r="F806" i="9"/>
  <c r="E806" i="9"/>
  <c r="D806" i="9"/>
  <c r="G795" i="9"/>
  <c r="F795" i="9"/>
  <c r="E795" i="9"/>
  <c r="D795" i="9"/>
  <c r="G794" i="9"/>
  <c r="F794" i="9"/>
  <c r="E794" i="9"/>
  <c r="D794" i="9"/>
  <c r="G793" i="9"/>
  <c r="F793" i="9"/>
  <c r="E793" i="9"/>
  <c r="D793" i="9"/>
  <c r="D789" i="9"/>
  <c r="E789" i="9"/>
  <c r="F789" i="9"/>
  <c r="G789" i="9"/>
  <c r="G788" i="9"/>
  <c r="F788" i="9"/>
  <c r="E788" i="9"/>
  <c r="D788" i="9"/>
  <c r="G787" i="9"/>
  <c r="F787" i="9"/>
  <c r="E787" i="9"/>
  <c r="D787" i="9"/>
  <c r="G786" i="9"/>
  <c r="F786" i="9"/>
  <c r="E786" i="9"/>
  <c r="D786" i="9"/>
  <c r="D785" i="9"/>
  <c r="E785" i="9"/>
  <c r="F785" i="9"/>
  <c r="G785" i="9"/>
  <c r="E782" i="9"/>
  <c r="G775" i="9"/>
  <c r="G777" i="9"/>
  <c r="F775" i="9"/>
  <c r="F777" i="9"/>
  <c r="E775" i="9"/>
  <c r="E777" i="9"/>
  <c r="D775" i="9"/>
  <c r="D777" i="9"/>
  <c r="G772" i="9"/>
  <c r="F772" i="9"/>
  <c r="E772" i="9"/>
  <c r="D772" i="9"/>
  <c r="G766" i="9"/>
  <c r="G768" i="9"/>
  <c r="F766" i="9"/>
  <c r="F768" i="9"/>
  <c r="E766" i="9"/>
  <c r="E768" i="9"/>
  <c r="D766" i="9"/>
  <c r="D768" i="9"/>
  <c r="G761" i="9"/>
  <c r="F761" i="9"/>
  <c r="E761" i="9"/>
  <c r="D761" i="9"/>
  <c r="G750" i="9"/>
  <c r="F750" i="9"/>
  <c r="E750" i="9"/>
  <c r="D750" i="9"/>
  <c r="G749" i="9"/>
  <c r="F749" i="9"/>
  <c r="E749" i="9"/>
  <c r="D749" i="9"/>
  <c r="G748" i="9"/>
  <c r="F748" i="9"/>
  <c r="E748" i="9"/>
  <c r="D748" i="9"/>
  <c r="D744" i="9"/>
  <c r="E744" i="9"/>
  <c r="F744" i="9"/>
  <c r="G744" i="9"/>
  <c r="G743" i="9"/>
  <c r="F743" i="9"/>
  <c r="E743" i="9"/>
  <c r="D743" i="9"/>
  <c r="G742" i="9"/>
  <c r="F742" i="9"/>
  <c r="E742" i="9"/>
  <c r="D742" i="9"/>
  <c r="G741" i="9"/>
  <c r="F741" i="9"/>
  <c r="E741" i="9"/>
  <c r="D741" i="9"/>
  <c r="D740" i="9"/>
  <c r="E740" i="9"/>
  <c r="F740" i="9"/>
  <c r="E737" i="9"/>
  <c r="G730" i="9"/>
  <c r="G732" i="9"/>
  <c r="F730" i="9"/>
  <c r="F732" i="9"/>
  <c r="E730" i="9"/>
  <c r="E732" i="9"/>
  <c r="D730" i="9"/>
  <c r="D732" i="9"/>
  <c r="G727" i="9"/>
  <c r="F727" i="9"/>
  <c r="E727" i="9"/>
  <c r="D727" i="9"/>
  <c r="G721" i="9"/>
  <c r="G723" i="9"/>
  <c r="F721" i="9"/>
  <c r="F723" i="9"/>
  <c r="E721" i="9"/>
  <c r="E723" i="9"/>
  <c r="D721" i="9"/>
  <c r="D723" i="9"/>
  <c r="G716" i="9"/>
  <c r="F716" i="9"/>
  <c r="E716" i="9"/>
  <c r="D716" i="9"/>
  <c r="G705" i="9"/>
  <c r="F705" i="9"/>
  <c r="E705" i="9"/>
  <c r="D705" i="9"/>
  <c r="G704" i="9"/>
  <c r="F704" i="9"/>
  <c r="E704" i="9"/>
  <c r="D704" i="9"/>
  <c r="G703" i="9"/>
  <c r="F703" i="9"/>
  <c r="E703" i="9"/>
  <c r="D703" i="9"/>
  <c r="D699" i="9"/>
  <c r="E699" i="9"/>
  <c r="F699" i="9"/>
  <c r="G699" i="9"/>
  <c r="G698" i="9"/>
  <c r="F698" i="9"/>
  <c r="E698" i="9"/>
  <c r="D698" i="9"/>
  <c r="G697" i="9"/>
  <c r="F697" i="9"/>
  <c r="E697" i="9"/>
  <c r="D697" i="9"/>
  <c r="G696" i="9"/>
  <c r="F696" i="9"/>
  <c r="E696" i="9"/>
  <c r="D696" i="9"/>
  <c r="D695" i="9"/>
  <c r="E695" i="9"/>
  <c r="F695" i="9"/>
  <c r="G695" i="9"/>
  <c r="E692" i="9"/>
  <c r="D191" i="9"/>
  <c r="E191" i="9"/>
  <c r="F191" i="9"/>
  <c r="G191" i="9"/>
  <c r="G190" i="9"/>
  <c r="F190" i="9"/>
  <c r="E190" i="9"/>
  <c r="D190" i="9"/>
  <c r="G189" i="9"/>
  <c r="F189" i="9"/>
  <c r="E189" i="9"/>
  <c r="D189" i="9"/>
  <c r="G188" i="9"/>
  <c r="F188" i="9"/>
  <c r="E188" i="9"/>
  <c r="D188" i="9"/>
  <c r="D187" i="9"/>
  <c r="E187" i="9"/>
  <c r="F187" i="9"/>
  <c r="G187" i="9"/>
  <c r="D236" i="9"/>
  <c r="E236" i="9"/>
  <c r="F236" i="9"/>
  <c r="G236" i="9"/>
  <c r="G235" i="9"/>
  <c r="F235" i="9"/>
  <c r="E235" i="9"/>
  <c r="D235" i="9"/>
  <c r="G234" i="9"/>
  <c r="F234" i="9"/>
  <c r="E234" i="9"/>
  <c r="D234" i="9"/>
  <c r="G233" i="9"/>
  <c r="F233" i="9"/>
  <c r="E233" i="9"/>
  <c r="D233" i="9"/>
  <c r="D232" i="9"/>
  <c r="E232" i="9"/>
  <c r="F232" i="9"/>
  <c r="G232" i="9"/>
  <c r="D281" i="9"/>
  <c r="E281" i="9"/>
  <c r="F281" i="9"/>
  <c r="G281" i="9"/>
  <c r="G280" i="9"/>
  <c r="F280" i="9"/>
  <c r="E280" i="9"/>
  <c r="D280" i="9"/>
  <c r="G279" i="9"/>
  <c r="F279" i="9"/>
  <c r="E279" i="9"/>
  <c r="D279" i="9"/>
  <c r="G278" i="9"/>
  <c r="F278" i="9"/>
  <c r="E278" i="9"/>
  <c r="D278" i="9"/>
  <c r="D277" i="9"/>
  <c r="E277" i="9"/>
  <c r="F277" i="9"/>
  <c r="G277" i="9"/>
  <c r="D326" i="9"/>
  <c r="E326" i="9"/>
  <c r="F326" i="9"/>
  <c r="G326" i="9"/>
  <c r="G325" i="9"/>
  <c r="F325" i="9"/>
  <c r="E325" i="9"/>
  <c r="D325" i="9"/>
  <c r="G324" i="9"/>
  <c r="F324" i="9"/>
  <c r="E324" i="9"/>
  <c r="D324" i="9"/>
  <c r="G323" i="9"/>
  <c r="F323" i="9"/>
  <c r="E323" i="9"/>
  <c r="D323" i="9"/>
  <c r="D322" i="9"/>
  <c r="E322" i="9"/>
  <c r="F322" i="9"/>
  <c r="G322" i="9"/>
  <c r="G357" i="9"/>
  <c r="G359" i="9"/>
  <c r="F357" i="9"/>
  <c r="F359" i="9"/>
  <c r="E357" i="9"/>
  <c r="E359" i="9"/>
  <c r="D357" i="9"/>
  <c r="D359" i="9"/>
  <c r="G354" i="9"/>
  <c r="F354" i="9"/>
  <c r="E354" i="9"/>
  <c r="D354" i="9"/>
  <c r="G348" i="9"/>
  <c r="G350" i="9"/>
  <c r="F348" i="9"/>
  <c r="F350" i="9"/>
  <c r="E348" i="9"/>
  <c r="E350" i="9"/>
  <c r="D348" i="9"/>
  <c r="D350" i="9"/>
  <c r="G343" i="9"/>
  <c r="F343" i="9"/>
  <c r="E343" i="9"/>
  <c r="D343" i="9"/>
  <c r="G332" i="9"/>
  <c r="F332" i="9"/>
  <c r="E332" i="9"/>
  <c r="D332" i="9"/>
  <c r="G331" i="9"/>
  <c r="F331" i="9"/>
  <c r="E331" i="9"/>
  <c r="D331" i="9"/>
  <c r="G330" i="9"/>
  <c r="F330" i="9"/>
  <c r="E330" i="9"/>
  <c r="D330" i="9"/>
  <c r="E319" i="9"/>
  <c r="G312" i="9"/>
  <c r="G314" i="9"/>
  <c r="F312" i="9"/>
  <c r="F314" i="9"/>
  <c r="E312" i="9"/>
  <c r="E314" i="9"/>
  <c r="D312" i="9"/>
  <c r="D314" i="9"/>
  <c r="G309" i="9"/>
  <c r="F309" i="9"/>
  <c r="E309" i="9"/>
  <c r="D309" i="9"/>
  <c r="G303" i="9"/>
  <c r="G305" i="9"/>
  <c r="F303" i="9"/>
  <c r="F305" i="9"/>
  <c r="E303" i="9"/>
  <c r="E305" i="9"/>
  <c r="D303" i="9"/>
  <c r="D305" i="9"/>
  <c r="G298" i="9"/>
  <c r="F298" i="9"/>
  <c r="E298" i="9"/>
  <c r="D298" i="9"/>
  <c r="G287" i="9"/>
  <c r="F287" i="9"/>
  <c r="E287" i="9"/>
  <c r="D287" i="9"/>
  <c r="G286" i="9"/>
  <c r="F286" i="9"/>
  <c r="E286" i="9"/>
  <c r="D286" i="9"/>
  <c r="G285" i="9"/>
  <c r="F285" i="9"/>
  <c r="E285" i="9"/>
  <c r="D285" i="9"/>
  <c r="E274" i="9"/>
  <c r="G267" i="9"/>
  <c r="G269" i="9"/>
  <c r="F267" i="9"/>
  <c r="F269" i="9"/>
  <c r="E267" i="9"/>
  <c r="E269" i="9"/>
  <c r="D267" i="9"/>
  <c r="D269" i="9"/>
  <c r="G264" i="9"/>
  <c r="F264" i="9"/>
  <c r="E264" i="9"/>
  <c r="D264" i="9"/>
  <c r="G258" i="9"/>
  <c r="G260" i="9"/>
  <c r="F258" i="9"/>
  <c r="F260" i="9"/>
  <c r="E258" i="9"/>
  <c r="E260" i="9"/>
  <c r="D258" i="9"/>
  <c r="D260" i="9"/>
  <c r="G253" i="9"/>
  <c r="F253" i="9"/>
  <c r="E253" i="9"/>
  <c r="D253" i="9"/>
  <c r="G242" i="9"/>
  <c r="F242" i="9"/>
  <c r="E242" i="9"/>
  <c r="D242" i="9"/>
  <c r="G241" i="9"/>
  <c r="F241" i="9"/>
  <c r="E241" i="9"/>
  <c r="D241" i="9"/>
  <c r="G240" i="9"/>
  <c r="F240" i="9"/>
  <c r="E240" i="9"/>
  <c r="D240" i="9"/>
  <c r="E229" i="9"/>
  <c r="G222" i="9"/>
  <c r="G224" i="9"/>
  <c r="F222" i="9"/>
  <c r="F224" i="9"/>
  <c r="E222" i="9"/>
  <c r="E224" i="9"/>
  <c r="D222" i="9"/>
  <c r="D224" i="9"/>
  <c r="G219" i="9"/>
  <c r="F219" i="9"/>
  <c r="E219" i="9"/>
  <c r="D219" i="9"/>
  <c r="G213" i="9"/>
  <c r="G215" i="9"/>
  <c r="F213" i="9"/>
  <c r="F215" i="9"/>
  <c r="E213" i="9"/>
  <c r="E215" i="9"/>
  <c r="D213" i="9"/>
  <c r="D215" i="9"/>
  <c r="G208" i="9"/>
  <c r="F208" i="9"/>
  <c r="E208" i="9"/>
  <c r="D208" i="9"/>
  <c r="G197" i="9"/>
  <c r="F197" i="9"/>
  <c r="E197" i="9"/>
  <c r="D197" i="9"/>
  <c r="G196" i="9"/>
  <c r="F196" i="9"/>
  <c r="E196" i="9"/>
  <c r="D196" i="9"/>
  <c r="G195" i="9"/>
  <c r="F195" i="9"/>
  <c r="E195" i="9"/>
  <c r="D195" i="9"/>
  <c r="E184" i="9"/>
  <c r="D376" i="9"/>
  <c r="E376" i="9"/>
  <c r="F376" i="9"/>
  <c r="G376" i="9"/>
  <c r="D377" i="9"/>
  <c r="E377" i="9"/>
  <c r="F377" i="9"/>
  <c r="G377" i="9"/>
  <c r="D378" i="9"/>
  <c r="E378" i="9"/>
  <c r="F378" i="9"/>
  <c r="G378" i="9"/>
  <c r="D389" i="9"/>
  <c r="E389" i="9"/>
  <c r="F389" i="9"/>
  <c r="G389" i="9"/>
  <c r="D394" i="9"/>
  <c r="D396" i="9"/>
  <c r="E394" i="9"/>
  <c r="E396" i="9"/>
  <c r="F394" i="9"/>
  <c r="F396" i="9"/>
  <c r="G394" i="9"/>
  <c r="G396" i="9"/>
  <c r="E401" i="9"/>
  <c r="D412" i="9"/>
  <c r="E412" i="9"/>
  <c r="F412" i="9"/>
  <c r="G412" i="9"/>
  <c r="D413" i="9"/>
  <c r="E413" i="9"/>
  <c r="F413" i="9"/>
  <c r="G413" i="9"/>
  <c r="D414" i="9"/>
  <c r="E414" i="9"/>
  <c r="F414" i="9"/>
  <c r="G414" i="9"/>
  <c r="D415" i="9"/>
  <c r="D425" i="9"/>
  <c r="E425" i="9"/>
  <c r="F425" i="9"/>
  <c r="G425" i="9"/>
  <c r="D430" i="9"/>
  <c r="D432" i="9"/>
  <c r="E430" i="9"/>
  <c r="E432" i="9"/>
  <c r="F430" i="9"/>
  <c r="F432" i="9"/>
  <c r="G430" i="9"/>
  <c r="G432" i="9"/>
  <c r="E19" i="3"/>
  <c r="G684" i="9"/>
  <c r="G686" i="9"/>
  <c r="F684" i="9"/>
  <c r="F686" i="9"/>
  <c r="E684" i="9"/>
  <c r="E686" i="9"/>
  <c r="D684" i="9"/>
  <c r="D686" i="9"/>
  <c r="G681" i="9"/>
  <c r="F681" i="9"/>
  <c r="E681" i="9"/>
  <c r="D681" i="9"/>
  <c r="G675" i="9"/>
  <c r="G677" i="9"/>
  <c r="F675" i="9"/>
  <c r="F677" i="9"/>
  <c r="E675" i="9"/>
  <c r="E677" i="9"/>
  <c r="D675" i="9"/>
  <c r="D677" i="9"/>
  <c r="G670" i="9"/>
  <c r="F670" i="9"/>
  <c r="E670" i="9"/>
  <c r="D670" i="9"/>
  <c r="G659" i="9"/>
  <c r="F659" i="9"/>
  <c r="E659" i="9"/>
  <c r="D659" i="9"/>
  <c r="G658" i="9"/>
  <c r="F658" i="9"/>
  <c r="E658" i="9"/>
  <c r="D658" i="9"/>
  <c r="G657" i="9"/>
  <c r="F657" i="9"/>
  <c r="E657" i="9"/>
  <c r="D657" i="9"/>
  <c r="D653" i="9"/>
  <c r="E653" i="9"/>
  <c r="F653" i="9"/>
  <c r="G653" i="9"/>
  <c r="G652" i="9"/>
  <c r="F652" i="9"/>
  <c r="E652" i="9"/>
  <c r="D652" i="9"/>
  <c r="G651" i="9"/>
  <c r="F651" i="9"/>
  <c r="E651" i="9"/>
  <c r="D651" i="9"/>
  <c r="G650" i="9"/>
  <c r="F650" i="9"/>
  <c r="E650" i="9"/>
  <c r="D650" i="9"/>
  <c r="D654" i="9"/>
  <c r="D649" i="9"/>
  <c r="E649" i="9"/>
  <c r="F649" i="9"/>
  <c r="G649" i="9"/>
  <c r="E646" i="9"/>
  <c r="G639" i="9"/>
  <c r="G641" i="9"/>
  <c r="F639" i="9"/>
  <c r="F641" i="9"/>
  <c r="E639" i="9"/>
  <c r="E641" i="9"/>
  <c r="D639" i="9"/>
  <c r="D641" i="9"/>
  <c r="G636" i="9"/>
  <c r="F636" i="9"/>
  <c r="E636" i="9"/>
  <c r="D636" i="9"/>
  <c r="G630" i="9"/>
  <c r="G632" i="9"/>
  <c r="F630" i="9"/>
  <c r="F632" i="9"/>
  <c r="E630" i="9"/>
  <c r="E632" i="9"/>
  <c r="D630" i="9"/>
  <c r="D632" i="9"/>
  <c r="G625" i="9"/>
  <c r="F625" i="9"/>
  <c r="E625" i="9"/>
  <c r="D625" i="9"/>
  <c r="G614" i="9"/>
  <c r="F614" i="9"/>
  <c r="E614" i="9"/>
  <c r="D614" i="9"/>
  <c r="G613" i="9"/>
  <c r="F613" i="9"/>
  <c r="E613" i="9"/>
  <c r="D613" i="9"/>
  <c r="G612" i="9"/>
  <c r="F612" i="9"/>
  <c r="E612" i="9"/>
  <c r="D612" i="9"/>
  <c r="G608" i="9"/>
  <c r="F608" i="9"/>
  <c r="E608" i="9"/>
  <c r="D608" i="9"/>
  <c r="G607" i="9"/>
  <c r="F607" i="9"/>
  <c r="E607" i="9"/>
  <c r="D607" i="9"/>
  <c r="G606" i="9"/>
  <c r="F606" i="9"/>
  <c r="E606" i="9"/>
  <c r="D606" i="9"/>
  <c r="G605" i="9"/>
  <c r="F605" i="9"/>
  <c r="E605" i="9"/>
  <c r="E609" i="9"/>
  <c r="D605" i="9"/>
  <c r="D609" i="9"/>
  <c r="D604" i="9"/>
  <c r="E604" i="9"/>
  <c r="F604" i="9"/>
  <c r="G604" i="9"/>
  <c r="E601" i="9"/>
  <c r="G594" i="9"/>
  <c r="G596" i="9"/>
  <c r="F594" i="9"/>
  <c r="F596" i="9"/>
  <c r="E594" i="9"/>
  <c r="E596" i="9"/>
  <c r="D594" i="9"/>
  <c r="D596" i="9"/>
  <c r="G591" i="9"/>
  <c r="F591" i="9"/>
  <c r="E591" i="9"/>
  <c r="D591" i="9"/>
  <c r="G585" i="9"/>
  <c r="G587" i="9"/>
  <c r="F585" i="9"/>
  <c r="F587" i="9"/>
  <c r="E585" i="9"/>
  <c r="E587" i="9"/>
  <c r="D585" i="9"/>
  <c r="D587" i="9"/>
  <c r="G580" i="9"/>
  <c r="F580" i="9"/>
  <c r="E580" i="9"/>
  <c r="D580" i="9"/>
  <c r="G569" i="9"/>
  <c r="F569" i="9"/>
  <c r="E569" i="9"/>
  <c r="D569" i="9"/>
  <c r="G568" i="9"/>
  <c r="F568" i="9"/>
  <c r="E568" i="9"/>
  <c r="D568" i="9"/>
  <c r="G567" i="9"/>
  <c r="F567" i="9"/>
  <c r="E567" i="9"/>
  <c r="D567" i="9"/>
  <c r="D563" i="9"/>
  <c r="E563" i="9"/>
  <c r="F563" i="9"/>
  <c r="G563" i="9"/>
  <c r="G562" i="9"/>
  <c r="F562" i="9"/>
  <c r="E562" i="9"/>
  <c r="D562" i="9"/>
  <c r="G561" i="9"/>
  <c r="F561" i="9"/>
  <c r="E561" i="9"/>
  <c r="D561" i="9"/>
  <c r="G560" i="9"/>
  <c r="F560" i="9"/>
  <c r="E560" i="9"/>
  <c r="D560" i="9"/>
  <c r="D564" i="9"/>
  <c r="D559" i="9"/>
  <c r="E559" i="9"/>
  <c r="F559" i="9"/>
  <c r="G559" i="9"/>
  <c r="E556" i="9"/>
  <c r="G549" i="9"/>
  <c r="G551" i="9"/>
  <c r="F549" i="9"/>
  <c r="F551" i="9"/>
  <c r="E549" i="9"/>
  <c r="E551" i="9"/>
  <c r="D549" i="9"/>
  <c r="D551" i="9"/>
  <c r="G546" i="9"/>
  <c r="F546" i="9"/>
  <c r="E546" i="9"/>
  <c r="D546" i="9"/>
  <c r="G540" i="9"/>
  <c r="G542" i="9"/>
  <c r="F540" i="9"/>
  <c r="F542" i="9"/>
  <c r="E540" i="9"/>
  <c r="E542" i="9"/>
  <c r="D540" i="9"/>
  <c r="D542" i="9"/>
  <c r="G535" i="9"/>
  <c r="F535" i="9"/>
  <c r="E535" i="9"/>
  <c r="D535" i="9"/>
  <c r="G524" i="9"/>
  <c r="F524" i="9"/>
  <c r="E524" i="9"/>
  <c r="D524" i="9"/>
  <c r="G523" i="9"/>
  <c r="F523" i="9"/>
  <c r="E523" i="9"/>
  <c r="D523" i="9"/>
  <c r="G522" i="9"/>
  <c r="F522" i="9"/>
  <c r="E522" i="9"/>
  <c r="D522" i="9"/>
  <c r="G518" i="9"/>
  <c r="F518" i="9"/>
  <c r="E518" i="9"/>
  <c r="D518" i="9"/>
  <c r="G517" i="9"/>
  <c r="F517" i="9"/>
  <c r="E517" i="9"/>
  <c r="D517" i="9"/>
  <c r="G516" i="9"/>
  <c r="F516" i="9"/>
  <c r="E516" i="9"/>
  <c r="D516" i="9"/>
  <c r="G515" i="9"/>
  <c r="F515" i="9"/>
  <c r="E515" i="9"/>
  <c r="D515" i="9"/>
  <c r="D519" i="9"/>
  <c r="D514" i="9"/>
  <c r="E514" i="9"/>
  <c r="F514" i="9"/>
  <c r="G514" i="9"/>
  <c r="E511" i="9"/>
  <c r="E953" i="9"/>
  <c r="E881" i="9"/>
  <c r="E887" i="9"/>
  <c r="E898" i="9"/>
  <c r="E900" i="9"/>
  <c r="E901" i="9"/>
  <c r="D923" i="9"/>
  <c r="D934" i="9"/>
  <c r="D936" i="9"/>
  <c r="E959" i="9"/>
  <c r="E970" i="9"/>
  <c r="D995" i="9"/>
  <c r="D1006" i="9"/>
  <c r="D1008" i="9"/>
  <c r="F887" i="9"/>
  <c r="F898" i="9"/>
  <c r="E923" i="9"/>
  <c r="E934" i="9"/>
  <c r="E936" i="9"/>
  <c r="E937" i="9"/>
  <c r="F959" i="9"/>
  <c r="F970" i="9"/>
  <c r="F972" i="9"/>
  <c r="E995" i="9"/>
  <c r="E1006" i="9"/>
  <c r="E1008" i="9"/>
  <c r="D881" i="9"/>
  <c r="G887" i="9"/>
  <c r="G898" i="9"/>
  <c r="G900" i="9"/>
  <c r="G901" i="9"/>
  <c r="D917" i="9"/>
  <c r="D937" i="9"/>
  <c r="F923" i="9"/>
  <c r="F934" i="9"/>
  <c r="D953" i="9"/>
  <c r="G959" i="9"/>
  <c r="G970" i="9"/>
  <c r="D989" i="9"/>
  <c r="F995" i="9"/>
  <c r="F1006" i="9"/>
  <c r="F1008" i="9"/>
  <c r="D887" i="9"/>
  <c r="D898" i="9"/>
  <c r="D900" i="9"/>
  <c r="E917" i="9"/>
  <c r="G923" i="9"/>
  <c r="G934" i="9"/>
  <c r="G936" i="9"/>
  <c r="D959" i="9"/>
  <c r="D970" i="9"/>
  <c r="D972" i="9"/>
  <c r="E989" i="9"/>
  <c r="G995" i="9"/>
  <c r="G1006" i="9"/>
  <c r="G1008" i="9"/>
  <c r="G1009" i="9"/>
  <c r="F881" i="9"/>
  <c r="F917" i="9"/>
  <c r="F953" i="9"/>
  <c r="E972" i="9"/>
  <c r="E973" i="9"/>
  <c r="F989" i="9"/>
  <c r="G881" i="9"/>
  <c r="F900" i="9"/>
  <c r="G917" i="9"/>
  <c r="G953" i="9"/>
  <c r="G989" i="9"/>
  <c r="F936" i="9"/>
  <c r="G972" i="9"/>
  <c r="D901" i="9"/>
  <c r="G609" i="9"/>
  <c r="G415" i="9"/>
  <c r="G426" i="9"/>
  <c r="E379" i="9"/>
  <c r="E390" i="9"/>
  <c r="E392" i="9"/>
  <c r="D379" i="9"/>
  <c r="D390" i="9"/>
  <c r="D392" i="9"/>
  <c r="D409" i="9"/>
  <c r="F519" i="9"/>
  <c r="G409" i="9"/>
  <c r="E409" i="9"/>
  <c r="F409" i="9"/>
  <c r="G379" i="9"/>
  <c r="G390" i="9"/>
  <c r="F379" i="9"/>
  <c r="F390" i="9"/>
  <c r="F415" i="9"/>
  <c r="F426" i="9"/>
  <c r="E415" i="9"/>
  <c r="E426" i="9"/>
  <c r="E428" i="9"/>
  <c r="D373" i="9"/>
  <c r="E373" i="9"/>
  <c r="F368" i="9"/>
  <c r="G368" i="9"/>
  <c r="G373" i="9"/>
  <c r="F609" i="9"/>
  <c r="D790" i="9"/>
  <c r="D327" i="9"/>
  <c r="D426" i="9"/>
  <c r="D428" i="9"/>
  <c r="G796" i="9"/>
  <c r="G807" i="9"/>
  <c r="G809" i="9"/>
  <c r="G818" i="9"/>
  <c r="E327" i="9"/>
  <c r="D700" i="9"/>
  <c r="E237" i="9"/>
  <c r="F841" i="9"/>
  <c r="F852" i="9"/>
  <c r="F854" i="9"/>
  <c r="F863" i="9"/>
  <c r="D237" i="9"/>
  <c r="D706" i="9"/>
  <c r="D717" i="9"/>
  <c r="D719" i="9"/>
  <c r="D728" i="9"/>
  <c r="E751" i="9"/>
  <c r="E762" i="9"/>
  <c r="E764" i="9"/>
  <c r="E773" i="9"/>
  <c r="G790" i="9"/>
  <c r="E796" i="9"/>
  <c r="E807" i="9"/>
  <c r="E809" i="9"/>
  <c r="D835" i="9"/>
  <c r="G700" i="9"/>
  <c r="E706" i="9"/>
  <c r="E717" i="9"/>
  <c r="E719" i="9"/>
  <c r="E728" i="9"/>
  <c r="F751" i="9"/>
  <c r="F762" i="9"/>
  <c r="F764" i="9"/>
  <c r="F796" i="9"/>
  <c r="F807" i="9"/>
  <c r="F809" i="9"/>
  <c r="F818" i="9"/>
  <c r="E835" i="9"/>
  <c r="G841" i="9"/>
  <c r="G852" i="9"/>
  <c r="G854" i="9"/>
  <c r="D282" i="9"/>
  <c r="D192" i="9"/>
  <c r="F706" i="9"/>
  <c r="F717" i="9"/>
  <c r="F719" i="9"/>
  <c r="G751" i="9"/>
  <c r="G762" i="9"/>
  <c r="G764" i="9"/>
  <c r="G773" i="9"/>
  <c r="E790" i="9"/>
  <c r="F835" i="9"/>
  <c r="D841" i="9"/>
  <c r="D852" i="9"/>
  <c r="D854" i="9"/>
  <c r="D863" i="9"/>
  <c r="E700" i="9"/>
  <c r="G706" i="9"/>
  <c r="G717" i="9"/>
  <c r="G719" i="9"/>
  <c r="G728" i="9"/>
  <c r="D751" i="9"/>
  <c r="D762" i="9"/>
  <c r="D764" i="9"/>
  <c r="D773" i="9"/>
  <c r="D796" i="9"/>
  <c r="D807" i="9"/>
  <c r="D809" i="9"/>
  <c r="D818" i="9"/>
  <c r="E841" i="9"/>
  <c r="E852" i="9"/>
  <c r="E854" i="9"/>
  <c r="D198" i="9"/>
  <c r="D209" i="9"/>
  <c r="D211" i="9"/>
  <c r="G243" i="9"/>
  <c r="G254" i="9"/>
  <c r="G256" i="9"/>
  <c r="F288" i="9"/>
  <c r="F299" i="9"/>
  <c r="F301" i="9"/>
  <c r="F310" i="9"/>
  <c r="E333" i="9"/>
  <c r="E344" i="9"/>
  <c r="E346" i="9"/>
  <c r="E355" i="9"/>
  <c r="E198" i="9"/>
  <c r="E209" i="9"/>
  <c r="E211" i="9"/>
  <c r="E220" i="9"/>
  <c r="D243" i="9"/>
  <c r="D254" i="9"/>
  <c r="D256" i="9"/>
  <c r="D265" i="9"/>
  <c r="G288" i="9"/>
  <c r="G299" i="9"/>
  <c r="G301" i="9"/>
  <c r="F333" i="9"/>
  <c r="F344" i="9"/>
  <c r="F346" i="9"/>
  <c r="F198" i="9"/>
  <c r="F209" i="9"/>
  <c r="F211" i="9"/>
  <c r="E243" i="9"/>
  <c r="E254" i="9"/>
  <c r="E256" i="9"/>
  <c r="D288" i="9"/>
  <c r="D299" i="9"/>
  <c r="D301" i="9"/>
  <c r="D310" i="9"/>
  <c r="G333" i="9"/>
  <c r="G344" i="9"/>
  <c r="G198" i="9"/>
  <c r="G209" i="9"/>
  <c r="G211" i="9"/>
  <c r="F243" i="9"/>
  <c r="F254" i="9"/>
  <c r="F256" i="9"/>
  <c r="F265" i="9"/>
  <c r="E288" i="9"/>
  <c r="E299" i="9"/>
  <c r="E301" i="9"/>
  <c r="E310" i="9"/>
  <c r="D333" i="9"/>
  <c r="D344" i="9"/>
  <c r="D346" i="9"/>
  <c r="D355" i="9"/>
  <c r="E745" i="9"/>
  <c r="D745" i="9"/>
  <c r="F745" i="9"/>
  <c r="F790" i="9"/>
  <c r="G740" i="9"/>
  <c r="G835" i="9"/>
  <c r="F700" i="9"/>
  <c r="E192" i="9"/>
  <c r="F192" i="9"/>
  <c r="G192" i="9"/>
  <c r="F237" i="9"/>
  <c r="G237" i="9"/>
  <c r="E282" i="9"/>
  <c r="G282" i="9"/>
  <c r="F282" i="9"/>
  <c r="F327" i="9"/>
  <c r="G327" i="9"/>
  <c r="G525" i="9"/>
  <c r="G536" i="9"/>
  <c r="G538" i="9"/>
  <c r="G547" i="9"/>
  <c r="G660" i="9"/>
  <c r="G671" i="9"/>
  <c r="G673" i="9"/>
  <c r="G682" i="9"/>
  <c r="F570" i="9"/>
  <c r="F581" i="9"/>
  <c r="F583" i="9"/>
  <c r="F592" i="9"/>
  <c r="D525" i="9"/>
  <c r="D536" i="9"/>
  <c r="D538" i="9"/>
  <c r="D547" i="9"/>
  <c r="D548" i="9"/>
  <c r="E519" i="9"/>
  <c r="E570" i="9"/>
  <c r="E581" i="9"/>
  <c r="E583" i="9"/>
  <c r="E592" i="9"/>
  <c r="E525" i="9"/>
  <c r="E536" i="9"/>
  <c r="E538" i="9"/>
  <c r="E547" i="9"/>
  <c r="E564" i="9"/>
  <c r="G615" i="9"/>
  <c r="G626" i="9"/>
  <c r="G628" i="9"/>
  <c r="G637" i="9"/>
  <c r="E654" i="9"/>
  <c r="F660" i="9"/>
  <c r="F671" i="9"/>
  <c r="F673" i="9"/>
  <c r="F682" i="9"/>
  <c r="F525" i="9"/>
  <c r="F536" i="9"/>
  <c r="F538" i="9"/>
  <c r="F564" i="9"/>
  <c r="G570" i="9"/>
  <c r="G581" i="9"/>
  <c r="G583" i="9"/>
  <c r="D615" i="9"/>
  <c r="D626" i="9"/>
  <c r="D628" i="9"/>
  <c r="D637" i="9"/>
  <c r="D638" i="9"/>
  <c r="F654" i="9"/>
  <c r="F615" i="9"/>
  <c r="F626" i="9"/>
  <c r="F628" i="9"/>
  <c r="F637" i="9"/>
  <c r="E660" i="9"/>
  <c r="E671" i="9"/>
  <c r="E673" i="9"/>
  <c r="E674" i="9"/>
  <c r="G519" i="9"/>
  <c r="D570" i="9"/>
  <c r="D581" i="9"/>
  <c r="D583" i="9"/>
  <c r="D592" i="9"/>
  <c r="D593" i="9"/>
  <c r="E615" i="9"/>
  <c r="E626" i="9"/>
  <c r="E628" i="9"/>
  <c r="E629" i="9"/>
  <c r="G654" i="9"/>
  <c r="D660" i="9"/>
  <c r="D671" i="9"/>
  <c r="D673" i="9"/>
  <c r="D682" i="9"/>
  <c r="D683" i="9"/>
  <c r="G564" i="9"/>
  <c r="G176" i="9"/>
  <c r="G178" i="9"/>
  <c r="F176" i="9"/>
  <c r="F178" i="9"/>
  <c r="E176" i="9"/>
  <c r="E178" i="9"/>
  <c r="D176" i="9"/>
  <c r="D178" i="9"/>
  <c r="G173" i="9"/>
  <c r="F173" i="9"/>
  <c r="E173" i="9"/>
  <c r="D173" i="9"/>
  <c r="G167" i="9"/>
  <c r="G169" i="9"/>
  <c r="F167" i="9"/>
  <c r="F169" i="9"/>
  <c r="E167" i="9"/>
  <c r="E169" i="9"/>
  <c r="D167" i="9"/>
  <c r="D169" i="9"/>
  <c r="G162" i="9"/>
  <c r="F162" i="9"/>
  <c r="E162" i="9"/>
  <c r="D162" i="9"/>
  <c r="G151" i="9"/>
  <c r="F151" i="9"/>
  <c r="E151" i="9"/>
  <c r="D151" i="9"/>
  <c r="G150" i="9"/>
  <c r="F150" i="9"/>
  <c r="E150" i="9"/>
  <c r="D150" i="9"/>
  <c r="G149" i="9"/>
  <c r="F149" i="9"/>
  <c r="E149" i="9"/>
  <c r="D149" i="9"/>
  <c r="D145" i="9"/>
  <c r="E145" i="9"/>
  <c r="F145" i="9"/>
  <c r="G145" i="9"/>
  <c r="G144" i="9"/>
  <c r="F144" i="9"/>
  <c r="E144" i="9"/>
  <c r="D144" i="9"/>
  <c r="G143" i="9"/>
  <c r="F143" i="9"/>
  <c r="E143" i="9"/>
  <c r="D143" i="9"/>
  <c r="G142" i="9"/>
  <c r="F142" i="9"/>
  <c r="E142" i="9"/>
  <c r="D142" i="9"/>
  <c r="D141" i="9"/>
  <c r="E141" i="9"/>
  <c r="F141" i="9"/>
  <c r="G141" i="9"/>
  <c r="E138" i="9"/>
  <c r="G131" i="9"/>
  <c r="G133" i="9"/>
  <c r="F131" i="9"/>
  <c r="F133" i="9"/>
  <c r="E131" i="9"/>
  <c r="E133" i="9"/>
  <c r="D131" i="9"/>
  <c r="D133" i="9"/>
  <c r="G128" i="9"/>
  <c r="F128" i="9"/>
  <c r="E128" i="9"/>
  <c r="D128" i="9"/>
  <c r="G122" i="9"/>
  <c r="G124" i="9"/>
  <c r="F122" i="9"/>
  <c r="F124" i="9"/>
  <c r="E122" i="9"/>
  <c r="E124" i="9"/>
  <c r="D122" i="9"/>
  <c r="D124" i="9"/>
  <c r="G117" i="9"/>
  <c r="F117" i="9"/>
  <c r="E117" i="9"/>
  <c r="D117" i="9"/>
  <c r="G106" i="9"/>
  <c r="F106" i="9"/>
  <c r="E106" i="9"/>
  <c r="D106" i="9"/>
  <c r="G105" i="9"/>
  <c r="F105" i="9"/>
  <c r="E105" i="9"/>
  <c r="D105" i="9"/>
  <c r="G104" i="9"/>
  <c r="F104" i="9"/>
  <c r="E104" i="9"/>
  <c r="D104" i="9"/>
  <c r="G100" i="9"/>
  <c r="F100" i="9"/>
  <c r="E100" i="9"/>
  <c r="D100" i="9"/>
  <c r="G99" i="9"/>
  <c r="F99" i="9"/>
  <c r="E99" i="9"/>
  <c r="D99" i="9"/>
  <c r="G98" i="9"/>
  <c r="F98" i="9"/>
  <c r="E98" i="9"/>
  <c r="D98" i="9"/>
  <c r="G97" i="9"/>
  <c r="G101" i="9"/>
  <c r="F97" i="9"/>
  <c r="E97" i="9"/>
  <c r="E101" i="9"/>
  <c r="D97" i="9"/>
  <c r="D101" i="9"/>
  <c r="D96" i="9"/>
  <c r="E96" i="9"/>
  <c r="F96" i="9"/>
  <c r="G96" i="9"/>
  <c r="E93" i="9"/>
  <c r="G10" i="9"/>
  <c r="F901" i="9"/>
  <c r="F903" i="9"/>
  <c r="D539" i="9"/>
  <c r="G638" i="9"/>
  <c r="D973" i="9"/>
  <c r="F1009" i="9"/>
  <c r="F1013" i="9"/>
  <c r="E1009" i="9"/>
  <c r="D1009" i="9"/>
  <c r="G973" i="9"/>
  <c r="G977" i="9"/>
  <c r="F973" i="9"/>
  <c r="F977" i="9"/>
  <c r="G937" i="9"/>
  <c r="G941" i="9"/>
  <c r="G942" i="9"/>
  <c r="N876" i="9"/>
  <c r="N539" i="9"/>
  <c r="F937" i="9"/>
  <c r="F941" i="9"/>
  <c r="E1013" i="9"/>
  <c r="E1011" i="9"/>
  <c r="D941" i="9"/>
  <c r="D939" i="9"/>
  <c r="D977" i="9"/>
  <c r="D975" i="9"/>
  <c r="G1013" i="9"/>
  <c r="G1011" i="9"/>
  <c r="E941" i="9"/>
  <c r="E939" i="9"/>
  <c r="G939" i="9"/>
  <c r="F939" i="9"/>
  <c r="F905" i="9"/>
  <c r="E977" i="9"/>
  <c r="E978" i="9"/>
  <c r="L877" i="9"/>
  <c r="L540" i="9"/>
  <c r="E975" i="9"/>
  <c r="E905" i="9"/>
  <c r="E903" i="9"/>
  <c r="D1013" i="9"/>
  <c r="D1014" i="9"/>
  <c r="K878" i="9"/>
  <c r="K541" i="9"/>
  <c r="D1011" i="9"/>
  <c r="D905" i="9"/>
  <c r="D903" i="9"/>
  <c r="G905" i="9"/>
  <c r="G903" i="9"/>
  <c r="D356" i="9"/>
  <c r="F539" i="9"/>
  <c r="F541" i="9"/>
  <c r="F373" i="9"/>
  <c r="D347" i="9"/>
  <c r="D351" i="9"/>
  <c r="F864" i="9"/>
  <c r="F868" i="9"/>
  <c r="D212" i="9"/>
  <c r="D214" i="9"/>
  <c r="D311" i="9"/>
  <c r="D315" i="9"/>
  <c r="D819" i="9"/>
  <c r="D823" i="9"/>
  <c r="E765" i="9"/>
  <c r="E767" i="9"/>
  <c r="D266" i="9"/>
  <c r="D270" i="9"/>
  <c r="F257" i="9"/>
  <c r="F261" i="9"/>
  <c r="G720" i="9"/>
  <c r="G724" i="9"/>
  <c r="D220" i="9"/>
  <c r="D221" i="9"/>
  <c r="D223" i="9"/>
  <c r="G810" i="9"/>
  <c r="G812" i="9"/>
  <c r="G729" i="9"/>
  <c r="G731" i="9"/>
  <c r="D429" i="9"/>
  <c r="D431" i="9"/>
  <c r="F638" i="9"/>
  <c r="F640" i="9"/>
  <c r="D765" i="9"/>
  <c r="D769" i="9"/>
  <c r="E729" i="9"/>
  <c r="E731" i="9"/>
  <c r="G539" i="9"/>
  <c r="G543" i="9"/>
  <c r="E356" i="9"/>
  <c r="E358" i="9"/>
  <c r="D720" i="9"/>
  <c r="D724" i="9"/>
  <c r="D729" i="9"/>
  <c r="D733" i="9"/>
  <c r="D810" i="9"/>
  <c r="D814" i="9"/>
  <c r="D674" i="9"/>
  <c r="D678" i="9"/>
  <c r="F428" i="9"/>
  <c r="F429" i="9"/>
  <c r="D629" i="9"/>
  <c r="D633" i="9"/>
  <c r="D634" i="9"/>
  <c r="D864" i="9"/>
  <c r="D868" i="9"/>
  <c r="E682" i="9"/>
  <c r="E683" i="9"/>
  <c r="E685" i="9"/>
  <c r="F855" i="9"/>
  <c r="F857" i="9"/>
  <c r="E221" i="9"/>
  <c r="E225" i="9"/>
  <c r="F311" i="9"/>
  <c r="F315" i="9"/>
  <c r="E720" i="9"/>
  <c r="E722" i="9"/>
  <c r="D855" i="9"/>
  <c r="D857" i="9"/>
  <c r="F266" i="9"/>
  <c r="F270" i="9"/>
  <c r="E212" i="9"/>
  <c r="E216" i="9"/>
  <c r="G302" i="9"/>
  <c r="G306" i="9"/>
  <c r="G310" i="9"/>
  <c r="G311" i="9"/>
  <c r="G313" i="9"/>
  <c r="G220" i="9"/>
  <c r="G221" i="9"/>
  <c r="G225" i="9"/>
  <c r="G212" i="9"/>
  <c r="G214" i="9"/>
  <c r="F212" i="9"/>
  <c r="F216" i="9"/>
  <c r="F220" i="9"/>
  <c r="F221" i="9"/>
  <c r="F223" i="9"/>
  <c r="E347" i="9"/>
  <c r="E351" i="9"/>
  <c r="F810" i="9"/>
  <c r="F814" i="9"/>
  <c r="G819" i="9"/>
  <c r="G823" i="9"/>
  <c r="D393" i="9"/>
  <c r="E429" i="9"/>
  <c r="D433" i="9"/>
  <c r="D434" i="9"/>
  <c r="K368" i="9"/>
  <c r="K33" i="9"/>
  <c r="E311" i="9"/>
  <c r="E315" i="9"/>
  <c r="E774" i="9"/>
  <c r="E776" i="9"/>
  <c r="F302" i="9"/>
  <c r="F304" i="9"/>
  <c r="F773" i="9"/>
  <c r="F774" i="9"/>
  <c r="F765" i="9"/>
  <c r="G745" i="9"/>
  <c r="G765" i="9"/>
  <c r="G733" i="9"/>
  <c r="F728" i="9"/>
  <c r="F729" i="9"/>
  <c r="F720" i="9"/>
  <c r="G863" i="9"/>
  <c r="G864" i="9"/>
  <c r="G855" i="9"/>
  <c r="E818" i="9"/>
  <c r="E819" i="9"/>
  <c r="E810" i="9"/>
  <c r="E863" i="9"/>
  <c r="E864" i="9"/>
  <c r="E855" i="9"/>
  <c r="F819" i="9"/>
  <c r="D774" i="9"/>
  <c r="D257" i="9"/>
  <c r="D259" i="9"/>
  <c r="E302" i="9"/>
  <c r="E304" i="9"/>
  <c r="D302" i="9"/>
  <c r="D306" i="9"/>
  <c r="E265" i="9"/>
  <c r="E266" i="9"/>
  <c r="E257" i="9"/>
  <c r="G265" i="9"/>
  <c r="G266" i="9"/>
  <c r="G257" i="9"/>
  <c r="D360" i="9"/>
  <c r="D358" i="9"/>
  <c r="F355" i="9"/>
  <c r="F356" i="9"/>
  <c r="F347" i="9"/>
  <c r="F392" i="9"/>
  <c r="E393" i="9"/>
  <c r="D584" i="9"/>
  <c r="D586" i="9"/>
  <c r="F547" i="9"/>
  <c r="F548" i="9"/>
  <c r="F552" i="9"/>
  <c r="D146" i="9"/>
  <c r="F683" i="9"/>
  <c r="F685" i="9"/>
  <c r="E539" i="9"/>
  <c r="E541" i="9"/>
  <c r="G674" i="9"/>
  <c r="G676" i="9"/>
  <c r="F674" i="9"/>
  <c r="F678" i="9"/>
  <c r="E548" i="9"/>
  <c r="E552" i="9"/>
  <c r="F629" i="9"/>
  <c r="F633" i="9"/>
  <c r="F593" i="9"/>
  <c r="F595" i="9"/>
  <c r="G683" i="9"/>
  <c r="G687" i="9"/>
  <c r="E584" i="9"/>
  <c r="E588" i="9"/>
  <c r="F584" i="9"/>
  <c r="F586" i="9"/>
  <c r="E593" i="9"/>
  <c r="E597" i="9"/>
  <c r="G548" i="9"/>
  <c r="G550" i="9"/>
  <c r="G629" i="9"/>
  <c r="G631" i="9"/>
  <c r="E637" i="9"/>
  <c r="E638" i="9"/>
  <c r="E640" i="9"/>
  <c r="G592" i="9"/>
  <c r="G593" i="9"/>
  <c r="G584" i="9"/>
  <c r="G642" i="9"/>
  <c r="G640" i="9"/>
  <c r="D543" i="9"/>
  <c r="D541" i="9"/>
  <c r="E633" i="9"/>
  <c r="E634" i="9"/>
  <c r="E631" i="9"/>
  <c r="D640" i="9"/>
  <c r="D642" i="9"/>
  <c r="D552" i="9"/>
  <c r="D550" i="9"/>
  <c r="E678" i="9"/>
  <c r="E676" i="9"/>
  <c r="F543" i="9"/>
  <c r="D597" i="9"/>
  <c r="D595" i="9"/>
  <c r="D687" i="9"/>
  <c r="D685" i="9"/>
  <c r="E152" i="9"/>
  <c r="E163" i="9"/>
  <c r="E165" i="9"/>
  <c r="D152" i="9"/>
  <c r="D163" i="9"/>
  <c r="D165" i="9"/>
  <c r="D174" i="9"/>
  <c r="F152" i="9"/>
  <c r="F163" i="9"/>
  <c r="F165" i="9"/>
  <c r="E146" i="9"/>
  <c r="G152" i="9"/>
  <c r="G163" i="9"/>
  <c r="G165" i="9"/>
  <c r="F146" i="9"/>
  <c r="G146" i="9"/>
  <c r="E107" i="9"/>
  <c r="E118" i="9"/>
  <c r="E120" i="9"/>
  <c r="E129" i="9"/>
  <c r="E130" i="9"/>
  <c r="F107" i="9"/>
  <c r="F118" i="9"/>
  <c r="F120" i="9"/>
  <c r="F129" i="9"/>
  <c r="G107" i="9"/>
  <c r="G118" i="9"/>
  <c r="G120" i="9"/>
  <c r="G129" i="9"/>
  <c r="G130" i="9"/>
  <c r="D107" i="9"/>
  <c r="D118" i="9"/>
  <c r="D120" i="9"/>
  <c r="D121" i="9"/>
  <c r="F101" i="9"/>
  <c r="C486" i="3"/>
  <c r="C450" i="3"/>
  <c r="C413" i="3"/>
  <c r="C377" i="3"/>
  <c r="C330" i="3"/>
  <c r="C285" i="3"/>
  <c r="C240" i="3"/>
  <c r="C195" i="3"/>
  <c r="C147" i="3"/>
  <c r="C101" i="3"/>
  <c r="C55" i="3"/>
  <c r="C9" i="3"/>
  <c r="C1263" i="3"/>
  <c r="G1263" i="3"/>
  <c r="C1226" i="3"/>
  <c r="F1226" i="3"/>
  <c r="C1190" i="3"/>
  <c r="F1190" i="3"/>
  <c r="H1324" i="3"/>
  <c r="H1326" i="3"/>
  <c r="G1324" i="3"/>
  <c r="G1326" i="3"/>
  <c r="F1324" i="3"/>
  <c r="F1326" i="3"/>
  <c r="E1324" i="3"/>
  <c r="E1326" i="3"/>
  <c r="E1319" i="3"/>
  <c r="F1319" i="3"/>
  <c r="G1319" i="3"/>
  <c r="H1319" i="3"/>
  <c r="H1308" i="3"/>
  <c r="G1308" i="3"/>
  <c r="F1308" i="3"/>
  <c r="E1308" i="3"/>
  <c r="H1307" i="3"/>
  <c r="G1307" i="3"/>
  <c r="F1307" i="3"/>
  <c r="E1307" i="3"/>
  <c r="H1306" i="3"/>
  <c r="G1306" i="3"/>
  <c r="F1306" i="3"/>
  <c r="E1306" i="3"/>
  <c r="H1301" i="3"/>
  <c r="G1301" i="3"/>
  <c r="F1301" i="3"/>
  <c r="E1301" i="3"/>
  <c r="H1300" i="3"/>
  <c r="G1300" i="3"/>
  <c r="F1300" i="3"/>
  <c r="E1300" i="3"/>
  <c r="H1299" i="3"/>
  <c r="G1299" i="3"/>
  <c r="F1299" i="3"/>
  <c r="E1299" i="3"/>
  <c r="E1303" i="3"/>
  <c r="E1298" i="3"/>
  <c r="F1298" i="3"/>
  <c r="G1298" i="3"/>
  <c r="H1298" i="3"/>
  <c r="F1295" i="3"/>
  <c r="H1288" i="3"/>
  <c r="H1290" i="3"/>
  <c r="G1288" i="3"/>
  <c r="G1290" i="3"/>
  <c r="F1288" i="3"/>
  <c r="F1290" i="3"/>
  <c r="E1288" i="3"/>
  <c r="E1290" i="3"/>
  <c r="E1283" i="3"/>
  <c r="F1283" i="3"/>
  <c r="G1283" i="3"/>
  <c r="H1283" i="3"/>
  <c r="H1272" i="3"/>
  <c r="G1272" i="3"/>
  <c r="F1272" i="3"/>
  <c r="E1272" i="3"/>
  <c r="H1271" i="3"/>
  <c r="G1271" i="3"/>
  <c r="F1271" i="3"/>
  <c r="E1271" i="3"/>
  <c r="H1270" i="3"/>
  <c r="G1270" i="3"/>
  <c r="F1270" i="3"/>
  <c r="E1270" i="3"/>
  <c r="H1265" i="3"/>
  <c r="G1265" i="3"/>
  <c r="F1265" i="3"/>
  <c r="E1265" i="3"/>
  <c r="H1264" i="3"/>
  <c r="G1264" i="3"/>
  <c r="F1264" i="3"/>
  <c r="E1264" i="3"/>
  <c r="E1263" i="3"/>
  <c r="H1263" i="3"/>
  <c r="E1262" i="3"/>
  <c r="F1262" i="3"/>
  <c r="G1262" i="3"/>
  <c r="H1262" i="3"/>
  <c r="F1259" i="3"/>
  <c r="H1251" i="3"/>
  <c r="H1253" i="3"/>
  <c r="G1251" i="3"/>
  <c r="G1253" i="3"/>
  <c r="F1251" i="3"/>
  <c r="F1253" i="3"/>
  <c r="E1251" i="3"/>
  <c r="E1253" i="3"/>
  <c r="E1246" i="3"/>
  <c r="F1246" i="3"/>
  <c r="G1246" i="3"/>
  <c r="H1246" i="3"/>
  <c r="H1235" i="3"/>
  <c r="G1235" i="3"/>
  <c r="F1235" i="3"/>
  <c r="E1235" i="3"/>
  <c r="H1234" i="3"/>
  <c r="G1234" i="3"/>
  <c r="F1234" i="3"/>
  <c r="E1234" i="3"/>
  <c r="H1233" i="3"/>
  <c r="G1233" i="3"/>
  <c r="F1233" i="3"/>
  <c r="E1233" i="3"/>
  <c r="H1228" i="3"/>
  <c r="G1228" i="3"/>
  <c r="F1228" i="3"/>
  <c r="E1228" i="3"/>
  <c r="H1227" i="3"/>
  <c r="G1227" i="3"/>
  <c r="F1227" i="3"/>
  <c r="E1227" i="3"/>
  <c r="E1225" i="3"/>
  <c r="F1225" i="3"/>
  <c r="G1225" i="3"/>
  <c r="F1222" i="3"/>
  <c r="H1215" i="3"/>
  <c r="H1217" i="3"/>
  <c r="G1215" i="3"/>
  <c r="G1217" i="3"/>
  <c r="F1215" i="3"/>
  <c r="F1217" i="3"/>
  <c r="E1215" i="3"/>
  <c r="E1217" i="3"/>
  <c r="E1210" i="3"/>
  <c r="F1210" i="3"/>
  <c r="G1210" i="3"/>
  <c r="H1210" i="3"/>
  <c r="H1199" i="3"/>
  <c r="G1199" i="3"/>
  <c r="F1199" i="3"/>
  <c r="E1199" i="3"/>
  <c r="H1198" i="3"/>
  <c r="G1198" i="3"/>
  <c r="F1198" i="3"/>
  <c r="E1198" i="3"/>
  <c r="H1197" i="3"/>
  <c r="G1197" i="3"/>
  <c r="F1197" i="3"/>
  <c r="E1197" i="3"/>
  <c r="H1192" i="3"/>
  <c r="G1192" i="3"/>
  <c r="F1192" i="3"/>
  <c r="E1192" i="3"/>
  <c r="H1191" i="3"/>
  <c r="G1191" i="3"/>
  <c r="F1191" i="3"/>
  <c r="E1191" i="3"/>
  <c r="F1186" i="3"/>
  <c r="H511" i="3"/>
  <c r="H513" i="3"/>
  <c r="G511" i="3"/>
  <c r="G513" i="3"/>
  <c r="F511" i="3"/>
  <c r="F513" i="3"/>
  <c r="E511" i="3"/>
  <c r="E513" i="3"/>
  <c r="E506" i="3"/>
  <c r="F506" i="3"/>
  <c r="G506" i="3"/>
  <c r="H506" i="3"/>
  <c r="H495" i="3"/>
  <c r="G495" i="3"/>
  <c r="F495" i="3"/>
  <c r="E495" i="3"/>
  <c r="H494" i="3"/>
  <c r="G494" i="3"/>
  <c r="F494" i="3"/>
  <c r="E494" i="3"/>
  <c r="H493" i="3"/>
  <c r="G493" i="3"/>
  <c r="F493" i="3"/>
  <c r="E493" i="3"/>
  <c r="H475" i="3"/>
  <c r="H477" i="3"/>
  <c r="G475" i="3"/>
  <c r="G477" i="3"/>
  <c r="F475" i="3"/>
  <c r="F477" i="3"/>
  <c r="E475" i="3"/>
  <c r="E477" i="3"/>
  <c r="E470" i="3"/>
  <c r="F470" i="3"/>
  <c r="G470" i="3"/>
  <c r="H470" i="3"/>
  <c r="H459" i="3"/>
  <c r="G459" i="3"/>
  <c r="F459" i="3"/>
  <c r="E459" i="3"/>
  <c r="H458" i="3"/>
  <c r="G458" i="3"/>
  <c r="F458" i="3"/>
  <c r="E458" i="3"/>
  <c r="H457" i="3"/>
  <c r="G457" i="3"/>
  <c r="F457" i="3"/>
  <c r="E457" i="3"/>
  <c r="H438" i="3"/>
  <c r="H440" i="3"/>
  <c r="G438" i="3"/>
  <c r="G440" i="3"/>
  <c r="F438" i="3"/>
  <c r="F440" i="3"/>
  <c r="E438" i="3"/>
  <c r="E440" i="3"/>
  <c r="E433" i="3"/>
  <c r="F433" i="3"/>
  <c r="G433" i="3"/>
  <c r="H433" i="3"/>
  <c r="H422" i="3"/>
  <c r="G422" i="3"/>
  <c r="F422" i="3"/>
  <c r="E422" i="3"/>
  <c r="H421" i="3"/>
  <c r="G421" i="3"/>
  <c r="F421" i="3"/>
  <c r="E421" i="3"/>
  <c r="H420" i="3"/>
  <c r="G420" i="3"/>
  <c r="F420" i="3"/>
  <c r="E420" i="3"/>
  <c r="F906" i="9"/>
  <c r="M875" i="9"/>
  <c r="M538" i="9"/>
  <c r="F1011" i="9"/>
  <c r="F1014" i="9"/>
  <c r="M878" i="9"/>
  <c r="M541" i="9"/>
  <c r="F975" i="9"/>
  <c r="F978" i="9"/>
  <c r="M877" i="9"/>
  <c r="M540" i="9"/>
  <c r="G1014" i="9"/>
  <c r="N878" i="9"/>
  <c r="N541" i="9"/>
  <c r="E1014" i="9"/>
  <c r="L878" i="9"/>
  <c r="L541" i="9"/>
  <c r="G975" i="9"/>
  <c r="G978" i="9"/>
  <c r="N877" i="9"/>
  <c r="N540" i="9"/>
  <c r="D942" i="9"/>
  <c r="K876" i="9"/>
  <c r="K539" i="9"/>
  <c r="D978" i="9"/>
  <c r="K877" i="9"/>
  <c r="K540" i="9"/>
  <c r="D906" i="9"/>
  <c r="K875" i="9"/>
  <c r="K538" i="9"/>
  <c r="F259" i="9"/>
  <c r="F262" i="9"/>
  <c r="E733" i="9"/>
  <c r="G906" i="9"/>
  <c r="N875" i="9"/>
  <c r="N538" i="9"/>
  <c r="E906" i="9"/>
  <c r="L875" i="9"/>
  <c r="L538" i="9"/>
  <c r="F942" i="9"/>
  <c r="M876" i="9"/>
  <c r="M539" i="9"/>
  <c r="E942" i="9"/>
  <c r="L876" i="9"/>
  <c r="L539" i="9"/>
  <c r="D349" i="9"/>
  <c r="D313" i="9"/>
  <c r="D316" i="9"/>
  <c r="L191" i="9"/>
  <c r="L24" i="9"/>
  <c r="F866" i="9"/>
  <c r="E769" i="9"/>
  <c r="D588" i="9"/>
  <c r="D589" i="9"/>
  <c r="L514" i="9"/>
  <c r="G315" i="9"/>
  <c r="G316" i="9"/>
  <c r="O191" i="9"/>
  <c r="O24" i="9"/>
  <c r="F306" i="9"/>
  <c r="F307" i="9"/>
  <c r="N190" i="9"/>
  <c r="N23" i="9"/>
  <c r="E687" i="9"/>
  <c r="E688" i="9"/>
  <c r="M519" i="9"/>
  <c r="G304" i="9"/>
  <c r="G307" i="9"/>
  <c r="O190" i="9"/>
  <c r="O23" i="9"/>
  <c r="D676" i="9"/>
  <c r="E724" i="9"/>
  <c r="E725" i="9"/>
  <c r="D216" i="9"/>
  <c r="D217" i="9"/>
  <c r="G216" i="9"/>
  <c r="G217" i="9"/>
  <c r="O186" i="9"/>
  <c r="O19" i="9"/>
  <c r="F642" i="9"/>
  <c r="F643" i="9"/>
  <c r="N517" i="9"/>
  <c r="D225" i="9"/>
  <c r="D226" i="9"/>
  <c r="E349" i="9"/>
  <c r="E352" i="9"/>
  <c r="M192" i="9"/>
  <c r="M25" i="9"/>
  <c r="E223" i="9"/>
  <c r="E226" i="9"/>
  <c r="M187" i="9"/>
  <c r="M20" i="9"/>
  <c r="E313" i="9"/>
  <c r="E316" i="9"/>
  <c r="M191" i="9"/>
  <c r="M24" i="9"/>
  <c r="F268" i="9"/>
  <c r="F271" i="9"/>
  <c r="E360" i="9"/>
  <c r="E361" i="9"/>
  <c r="M193" i="9"/>
  <c r="M26" i="9"/>
  <c r="D812" i="9"/>
  <c r="D815" i="9"/>
  <c r="D631" i="9"/>
  <c r="D821" i="9"/>
  <c r="D824" i="9"/>
  <c r="G722" i="9"/>
  <c r="G725" i="9"/>
  <c r="O695" i="9"/>
  <c r="G541" i="9"/>
  <c r="G544" i="9"/>
  <c r="F313" i="9"/>
  <c r="F316" i="9"/>
  <c r="N191" i="9"/>
  <c r="N24" i="9"/>
  <c r="D268" i="9"/>
  <c r="D271" i="9"/>
  <c r="L189" i="9"/>
  <c r="L22" i="9"/>
  <c r="D722" i="9"/>
  <c r="D725" i="9"/>
  <c r="L695" i="9"/>
  <c r="E214" i="9"/>
  <c r="E217" i="9"/>
  <c r="D767" i="9"/>
  <c r="D770" i="9"/>
  <c r="F550" i="9"/>
  <c r="F553" i="9"/>
  <c r="D261" i="9"/>
  <c r="D262" i="9"/>
  <c r="L188" i="9"/>
  <c r="L21" i="9"/>
  <c r="G814" i="9"/>
  <c r="G815" i="9"/>
  <c r="D866" i="9"/>
  <c r="D869" i="9"/>
  <c r="E306" i="9"/>
  <c r="G428" i="9"/>
  <c r="G429" i="9"/>
  <c r="G223" i="9"/>
  <c r="G226" i="9"/>
  <c r="O187" i="9"/>
  <c r="O20" i="9"/>
  <c r="F214" i="9"/>
  <c r="F217" i="9"/>
  <c r="N186" i="9"/>
  <c r="N19" i="9"/>
  <c r="D175" i="9"/>
  <c r="D177" i="9"/>
  <c r="F676" i="9"/>
  <c r="F679" i="9"/>
  <c r="N518" i="9"/>
  <c r="F597" i="9"/>
  <c r="F598" i="9"/>
  <c r="G685" i="9"/>
  <c r="G688" i="9"/>
  <c r="O519" i="9"/>
  <c r="D731" i="9"/>
  <c r="D734" i="9"/>
  <c r="L696" i="9"/>
  <c r="E778" i="9"/>
  <c r="E779" i="9"/>
  <c r="G552" i="9"/>
  <c r="G553" i="9"/>
  <c r="O513" i="9"/>
  <c r="F225" i="9"/>
  <c r="F226" i="9"/>
  <c r="D859" i="9"/>
  <c r="D860" i="9"/>
  <c r="F812" i="9"/>
  <c r="F815" i="9"/>
  <c r="F859" i="9"/>
  <c r="F860" i="9"/>
  <c r="G734" i="9"/>
  <c r="O696" i="9"/>
  <c r="E543" i="9"/>
  <c r="E544" i="9"/>
  <c r="M512" i="9"/>
  <c r="D397" i="9"/>
  <c r="D395" i="9"/>
  <c r="F588" i="9"/>
  <c r="F589" i="9"/>
  <c r="E642" i="9"/>
  <c r="E643" i="9"/>
  <c r="D304" i="9"/>
  <c r="G821" i="9"/>
  <c r="G824" i="9"/>
  <c r="F631" i="9"/>
  <c r="F634" i="9"/>
  <c r="N516" i="9"/>
  <c r="E431" i="9"/>
  <c r="E433" i="9"/>
  <c r="G678" i="9"/>
  <c r="G679" i="9"/>
  <c r="O518" i="9"/>
  <c r="G774" i="9"/>
  <c r="G778" i="9"/>
  <c r="F687" i="9"/>
  <c r="F688" i="9"/>
  <c r="N519" i="9"/>
  <c r="D307" i="9"/>
  <c r="L190" i="9"/>
  <c r="L23" i="9"/>
  <c r="F823" i="9"/>
  <c r="F821" i="9"/>
  <c r="E868" i="9"/>
  <c r="E866" i="9"/>
  <c r="E823" i="9"/>
  <c r="E821" i="9"/>
  <c r="E814" i="9"/>
  <c r="E812" i="9"/>
  <c r="F733" i="9"/>
  <c r="F731" i="9"/>
  <c r="G859" i="9"/>
  <c r="G857" i="9"/>
  <c r="F769" i="9"/>
  <c r="F767" i="9"/>
  <c r="D776" i="9"/>
  <c r="D778" i="9"/>
  <c r="E859" i="9"/>
  <c r="E857" i="9"/>
  <c r="E734" i="9"/>
  <c r="M696" i="9"/>
  <c r="E770" i="9"/>
  <c r="G868" i="9"/>
  <c r="G866" i="9"/>
  <c r="F869" i="9"/>
  <c r="F724" i="9"/>
  <c r="F722" i="9"/>
  <c r="G769" i="9"/>
  <c r="G767" i="9"/>
  <c r="F778" i="9"/>
  <c r="F776" i="9"/>
  <c r="E307" i="9"/>
  <c r="M190" i="9"/>
  <c r="M23" i="9"/>
  <c r="D361" i="9"/>
  <c r="L193" i="9"/>
  <c r="L26" i="9"/>
  <c r="D352" i="9"/>
  <c r="L192" i="9"/>
  <c r="L25" i="9"/>
  <c r="G346" i="9"/>
  <c r="F360" i="9"/>
  <c r="F358" i="9"/>
  <c r="G261" i="9"/>
  <c r="G259" i="9"/>
  <c r="E261" i="9"/>
  <c r="E259" i="9"/>
  <c r="F351" i="9"/>
  <c r="F349" i="9"/>
  <c r="G270" i="9"/>
  <c r="G268" i="9"/>
  <c r="E270" i="9"/>
  <c r="E268" i="9"/>
  <c r="F431" i="9"/>
  <c r="F433" i="9"/>
  <c r="G392" i="9"/>
  <c r="E395" i="9"/>
  <c r="E397" i="9"/>
  <c r="F393" i="9"/>
  <c r="G633" i="9"/>
  <c r="G634" i="9"/>
  <c r="E550" i="9"/>
  <c r="E553" i="9"/>
  <c r="E586" i="9"/>
  <c r="E589" i="9"/>
  <c r="G1190" i="3"/>
  <c r="G1194" i="3"/>
  <c r="G1226" i="3"/>
  <c r="F1194" i="3"/>
  <c r="F544" i="9"/>
  <c r="N512" i="9"/>
  <c r="D553" i="9"/>
  <c r="E595" i="9"/>
  <c r="D679" i="9"/>
  <c r="L518" i="9"/>
  <c r="D688" i="9"/>
  <c r="L519" i="9"/>
  <c r="E679" i="9"/>
  <c r="M518" i="9"/>
  <c r="M516" i="9"/>
  <c r="L516" i="9"/>
  <c r="D166" i="9"/>
  <c r="D170" i="9"/>
  <c r="D171" i="9"/>
  <c r="L12" i="9"/>
  <c r="D598" i="9"/>
  <c r="E598" i="9"/>
  <c r="D544" i="9"/>
  <c r="G643" i="9"/>
  <c r="D643" i="9"/>
  <c r="G588" i="9"/>
  <c r="G586" i="9"/>
  <c r="G597" i="9"/>
  <c r="G595" i="9"/>
  <c r="F121" i="9"/>
  <c r="F125" i="9"/>
  <c r="D129" i="9"/>
  <c r="D130" i="9"/>
  <c r="D132" i="9"/>
  <c r="E121" i="9"/>
  <c r="E123" i="9"/>
  <c r="E174" i="9"/>
  <c r="E175" i="9"/>
  <c r="E179" i="9"/>
  <c r="E166" i="9"/>
  <c r="E170" i="9"/>
  <c r="E171" i="9"/>
  <c r="M12" i="9"/>
  <c r="H1190" i="3"/>
  <c r="H1194" i="3"/>
  <c r="E1190" i="3"/>
  <c r="E1194" i="3"/>
  <c r="H1236" i="3"/>
  <c r="H1247" i="3"/>
  <c r="H1249" i="3"/>
  <c r="H1226" i="3"/>
  <c r="H1303" i="3"/>
  <c r="H1309" i="3"/>
  <c r="H1320" i="3"/>
  <c r="H1322" i="3"/>
  <c r="G1200" i="3"/>
  <c r="G1211" i="3"/>
  <c r="G1213" i="3"/>
  <c r="G1214" i="3"/>
  <c r="G1218" i="3"/>
  <c r="H1200" i="3"/>
  <c r="E1226" i="3"/>
  <c r="E1230" i="3"/>
  <c r="F1303" i="3"/>
  <c r="G121" i="9"/>
  <c r="G123" i="9"/>
  <c r="F130" i="9"/>
  <c r="F132" i="9"/>
  <c r="F174" i="9"/>
  <c r="F175" i="9"/>
  <c r="F166" i="9"/>
  <c r="G174" i="9"/>
  <c r="G175" i="9"/>
  <c r="G166" i="9"/>
  <c r="D125" i="9"/>
  <c r="D126" i="9"/>
  <c r="L10" i="9"/>
  <c r="D123" i="9"/>
  <c r="G134" i="9"/>
  <c r="G132" i="9"/>
  <c r="E134" i="9"/>
  <c r="E132" i="9"/>
  <c r="F1273" i="3"/>
  <c r="F1284" i="3"/>
  <c r="F1286" i="3"/>
  <c r="F1200" i="3"/>
  <c r="F1211" i="3"/>
  <c r="F1213" i="3"/>
  <c r="F1236" i="3"/>
  <c r="F1247" i="3"/>
  <c r="F1249" i="3"/>
  <c r="E1267" i="3"/>
  <c r="E1273" i="3"/>
  <c r="E1284" i="3"/>
  <c r="E1286" i="3"/>
  <c r="G1309" i="3"/>
  <c r="G1320" i="3"/>
  <c r="G1322" i="3"/>
  <c r="F1263" i="3"/>
  <c r="F1267" i="3"/>
  <c r="G1273" i="3"/>
  <c r="G1284" i="3"/>
  <c r="G1286" i="3"/>
  <c r="E1309" i="3"/>
  <c r="E1320" i="3"/>
  <c r="E1322" i="3"/>
  <c r="E1323" i="3"/>
  <c r="G1236" i="3"/>
  <c r="G1247" i="3"/>
  <c r="G1249" i="3"/>
  <c r="E1200" i="3"/>
  <c r="E1211" i="3"/>
  <c r="E1213" i="3"/>
  <c r="E1236" i="3"/>
  <c r="E1247" i="3"/>
  <c r="E1249" i="3"/>
  <c r="H1273" i="3"/>
  <c r="H1284" i="3"/>
  <c r="H1286" i="3"/>
  <c r="F1309" i="3"/>
  <c r="F1320" i="3"/>
  <c r="F1322" i="3"/>
  <c r="G1230" i="3"/>
  <c r="H1225" i="3"/>
  <c r="H1211" i="3"/>
  <c r="H1213" i="3"/>
  <c r="G1267" i="3"/>
  <c r="F1230" i="3"/>
  <c r="H1267" i="3"/>
  <c r="G1303" i="3"/>
  <c r="G496" i="3"/>
  <c r="G507" i="3"/>
  <c r="G509" i="3"/>
  <c r="F496" i="3"/>
  <c r="F507" i="3"/>
  <c r="F509" i="3"/>
  <c r="H496" i="3"/>
  <c r="H507" i="3"/>
  <c r="H509" i="3"/>
  <c r="E496" i="3"/>
  <c r="E507" i="3"/>
  <c r="E509" i="3"/>
  <c r="G423" i="3"/>
  <c r="G434" i="3"/>
  <c r="G436" i="3"/>
  <c r="H423" i="3"/>
  <c r="H434" i="3"/>
  <c r="H436" i="3"/>
  <c r="G460" i="3"/>
  <c r="G471" i="3"/>
  <c r="G473" i="3"/>
  <c r="F460" i="3"/>
  <c r="F471" i="3"/>
  <c r="F473" i="3"/>
  <c r="E423" i="3"/>
  <c r="E434" i="3"/>
  <c r="E436" i="3"/>
  <c r="H460" i="3"/>
  <c r="H471" i="3"/>
  <c r="H473" i="3"/>
  <c r="F423" i="3"/>
  <c r="F434" i="3"/>
  <c r="F436" i="3"/>
  <c r="E460" i="3"/>
  <c r="E471" i="3"/>
  <c r="E473" i="3"/>
  <c r="E434" i="9"/>
  <c r="L368" i="9"/>
  <c r="L33" i="9"/>
  <c r="D179" i="9"/>
  <c r="D180" i="9"/>
  <c r="L13" i="9"/>
  <c r="O658" i="9"/>
  <c r="O526" i="9"/>
  <c r="L663" i="9"/>
  <c r="L531" i="9"/>
  <c r="L701" i="9"/>
  <c r="M660" i="9"/>
  <c r="M528" i="9"/>
  <c r="M698" i="9"/>
  <c r="L664" i="9"/>
  <c r="L532" i="9"/>
  <c r="L702" i="9"/>
  <c r="L662" i="9"/>
  <c r="L530" i="9"/>
  <c r="L700" i="9"/>
  <c r="O662" i="9"/>
  <c r="O530" i="9"/>
  <c r="O700" i="9"/>
  <c r="N663" i="9"/>
  <c r="N531" i="9"/>
  <c r="N701" i="9"/>
  <c r="M659" i="9"/>
  <c r="M527" i="9"/>
  <c r="M697" i="9"/>
  <c r="N661" i="9"/>
  <c r="N529" i="9"/>
  <c r="N699" i="9"/>
  <c r="M657" i="9"/>
  <c r="M525" i="9"/>
  <c r="M695" i="9"/>
  <c r="L659" i="9"/>
  <c r="L527" i="9"/>
  <c r="L697" i="9"/>
  <c r="N664" i="9"/>
  <c r="N532" i="9"/>
  <c r="N702" i="9"/>
  <c r="L661" i="9"/>
  <c r="L529" i="9"/>
  <c r="L699" i="9"/>
  <c r="O661" i="9"/>
  <c r="O529" i="9"/>
  <c r="O699" i="9"/>
  <c r="E262" i="9"/>
  <c r="M188" i="9"/>
  <c r="M21" i="9"/>
  <c r="L513" i="9"/>
  <c r="D398" i="9"/>
  <c r="K367" i="9"/>
  <c r="K32" i="9"/>
  <c r="F434" i="9"/>
  <c r="M368" i="9"/>
  <c r="M33" i="9"/>
  <c r="E815" i="9"/>
  <c r="N514" i="9"/>
  <c r="G869" i="9"/>
  <c r="E860" i="9"/>
  <c r="M513" i="9"/>
  <c r="G776" i="9"/>
  <c r="G779" i="9"/>
  <c r="G860" i="9"/>
  <c r="E869" i="9"/>
  <c r="F734" i="9"/>
  <c r="F725" i="9"/>
  <c r="M514" i="9"/>
  <c r="G262" i="9"/>
  <c r="O188" i="9"/>
  <c r="O21" i="9"/>
  <c r="E398" i="9"/>
  <c r="L367" i="9"/>
  <c r="L32" i="9"/>
  <c r="G770" i="9"/>
  <c r="M658" i="9"/>
  <c r="M526" i="9"/>
  <c r="L658" i="9"/>
  <c r="L526" i="9"/>
  <c r="L657" i="9"/>
  <c r="L525" i="9"/>
  <c r="E824" i="9"/>
  <c r="F779" i="9"/>
  <c r="F770" i="9"/>
  <c r="O657" i="9"/>
  <c r="O525" i="9"/>
  <c r="D779" i="9"/>
  <c r="F824" i="9"/>
  <c r="F352" i="9"/>
  <c r="N192" i="9"/>
  <c r="N25" i="9"/>
  <c r="F361" i="9"/>
  <c r="N193" i="9"/>
  <c r="N26" i="9"/>
  <c r="G347" i="9"/>
  <c r="G355" i="9"/>
  <c r="G356" i="9"/>
  <c r="D134" i="9"/>
  <c r="D135" i="9"/>
  <c r="L11" i="9"/>
  <c r="L187" i="9"/>
  <c r="L20" i="9"/>
  <c r="N188" i="9"/>
  <c r="N21" i="9"/>
  <c r="L186" i="9"/>
  <c r="L19" i="9"/>
  <c r="E271" i="9"/>
  <c r="G271" i="9"/>
  <c r="M186" i="9"/>
  <c r="M19" i="9"/>
  <c r="N187" i="9"/>
  <c r="N20" i="9"/>
  <c r="N189" i="9"/>
  <c r="N22" i="9"/>
  <c r="F395" i="9"/>
  <c r="F397" i="9"/>
  <c r="G431" i="9"/>
  <c r="G433" i="9"/>
  <c r="G393" i="9"/>
  <c r="E1214" i="3"/>
  <c r="F1323" i="3"/>
  <c r="F1327" i="3"/>
  <c r="F1328" i="3"/>
  <c r="M846" i="3"/>
  <c r="F1214" i="3"/>
  <c r="F1216" i="3"/>
  <c r="G1323" i="3"/>
  <c r="G1327" i="3"/>
  <c r="G1328" i="3"/>
  <c r="N846" i="3"/>
  <c r="E1250" i="3"/>
  <c r="H1214" i="3"/>
  <c r="H1230" i="3"/>
  <c r="H1250" i="3"/>
  <c r="H1252" i="3"/>
  <c r="F1218" i="3"/>
  <c r="F1219" i="3"/>
  <c r="M843" i="3"/>
  <c r="F123" i="9"/>
  <c r="G598" i="9"/>
  <c r="O515" i="9"/>
  <c r="M517" i="9"/>
  <c r="O517" i="9"/>
  <c r="O516" i="9"/>
  <c r="L517" i="9"/>
  <c r="E168" i="9"/>
  <c r="F134" i="9"/>
  <c r="F135" i="9"/>
  <c r="N11" i="9"/>
  <c r="D168" i="9"/>
  <c r="G589" i="9"/>
  <c r="E125" i="9"/>
  <c r="E126" i="9"/>
  <c r="M10" i="9"/>
  <c r="N515" i="9"/>
  <c r="L512" i="9"/>
  <c r="O512" i="9"/>
  <c r="N513" i="9"/>
  <c r="M515" i="9"/>
  <c r="L515" i="9"/>
  <c r="E177" i="9"/>
  <c r="E180" i="9"/>
  <c r="M13" i="9"/>
  <c r="G125" i="9"/>
  <c r="G126" i="9"/>
  <c r="O10" i="9"/>
  <c r="H1323" i="3"/>
  <c r="E1287" i="3"/>
  <c r="E1291" i="3"/>
  <c r="E1292" i="3"/>
  <c r="L845" i="3"/>
  <c r="G1216" i="3"/>
  <c r="G1219" i="3"/>
  <c r="N843" i="3"/>
  <c r="G1287" i="3"/>
  <c r="G1291" i="3"/>
  <c r="F1250" i="3"/>
  <c r="E135" i="9"/>
  <c r="M11" i="9"/>
  <c r="G135" i="9"/>
  <c r="O11" i="9"/>
  <c r="F126" i="9"/>
  <c r="N10" i="9"/>
  <c r="F170" i="9"/>
  <c r="F168" i="9"/>
  <c r="F179" i="9"/>
  <c r="F177" i="9"/>
  <c r="G170" i="9"/>
  <c r="G171" i="9"/>
  <c r="O12" i="9"/>
  <c r="G168" i="9"/>
  <c r="G179" i="9"/>
  <c r="G177" i="9"/>
  <c r="F1325" i="3"/>
  <c r="F1287" i="3"/>
  <c r="F1291" i="3"/>
  <c r="F1292" i="3"/>
  <c r="M845" i="3"/>
  <c r="E1254" i="3"/>
  <c r="E1255" i="3"/>
  <c r="L844" i="3"/>
  <c r="E1252" i="3"/>
  <c r="H1327" i="3"/>
  <c r="H1325" i="3"/>
  <c r="E1327" i="3"/>
  <c r="E1328" i="3"/>
  <c r="L846" i="3"/>
  <c r="E1325" i="3"/>
  <c r="F1254" i="3"/>
  <c r="F1252" i="3"/>
  <c r="H1218" i="3"/>
  <c r="H1216" i="3"/>
  <c r="G1250" i="3"/>
  <c r="H1287" i="3"/>
  <c r="E1218" i="3"/>
  <c r="E1219" i="3"/>
  <c r="L843" i="3"/>
  <c r="E1216" i="3"/>
  <c r="E1289" i="3"/>
  <c r="F180" i="9"/>
  <c r="N13" i="9"/>
  <c r="L660" i="9"/>
  <c r="L528" i="9"/>
  <c r="L698" i="9"/>
  <c r="N659" i="9"/>
  <c r="N527" i="9"/>
  <c r="N697" i="9"/>
  <c r="O663" i="9"/>
  <c r="O531" i="9"/>
  <c r="O701" i="9"/>
  <c r="M663" i="9"/>
  <c r="M531" i="9"/>
  <c r="M701" i="9"/>
  <c r="M661" i="9"/>
  <c r="M529" i="9"/>
  <c r="M699" i="9"/>
  <c r="N660" i="9"/>
  <c r="N528" i="9"/>
  <c r="N698" i="9"/>
  <c r="M664" i="9"/>
  <c r="M532" i="9"/>
  <c r="M702" i="9"/>
  <c r="M662" i="9"/>
  <c r="M530" i="9"/>
  <c r="M700" i="9"/>
  <c r="O659" i="9"/>
  <c r="O527" i="9"/>
  <c r="O697" i="9"/>
  <c r="N657" i="9"/>
  <c r="N525" i="9"/>
  <c r="N695" i="9"/>
  <c r="O660" i="9"/>
  <c r="O528" i="9"/>
  <c r="O698" i="9"/>
  <c r="O664" i="9"/>
  <c r="O532" i="9"/>
  <c r="O702" i="9"/>
  <c r="N662" i="9"/>
  <c r="N530" i="9"/>
  <c r="N700" i="9"/>
  <c r="N696" i="9"/>
  <c r="N658" i="9"/>
  <c r="N526" i="9"/>
  <c r="F398" i="9"/>
  <c r="M367" i="9"/>
  <c r="M32" i="9"/>
  <c r="G434" i="9"/>
  <c r="N368" i="9"/>
  <c r="N33" i="9"/>
  <c r="G360" i="9"/>
  <c r="G358" i="9"/>
  <c r="G351" i="9"/>
  <c r="G349" i="9"/>
  <c r="M189" i="9"/>
  <c r="M22" i="9"/>
  <c r="O189" i="9"/>
  <c r="O22" i="9"/>
  <c r="G395" i="9"/>
  <c r="G397" i="9"/>
  <c r="G1289" i="3"/>
  <c r="G1325" i="3"/>
  <c r="O514" i="9"/>
  <c r="G180" i="9"/>
  <c r="O13" i="9"/>
  <c r="F171" i="9"/>
  <c r="N12" i="9"/>
  <c r="H1328" i="3"/>
  <c r="O846" i="3"/>
  <c r="F1289" i="3"/>
  <c r="F1255" i="3"/>
  <c r="M844" i="3"/>
  <c r="H1254" i="3"/>
  <c r="H1255" i="3"/>
  <c r="O844" i="3"/>
  <c r="H1219" i="3"/>
  <c r="O843" i="3"/>
  <c r="H1291" i="3"/>
  <c r="H1289" i="3"/>
  <c r="G1254" i="3"/>
  <c r="G1252" i="3"/>
  <c r="G1292" i="3"/>
  <c r="N845" i="3"/>
  <c r="G352" i="9"/>
  <c r="O192" i="9"/>
  <c r="O25" i="9"/>
  <c r="G361" i="9"/>
  <c r="O193" i="9"/>
  <c r="O26" i="9"/>
  <c r="G398" i="9"/>
  <c r="N367" i="9"/>
  <c r="N32" i="9"/>
  <c r="G1255" i="3"/>
  <c r="N844" i="3"/>
  <c r="H1292" i="3"/>
  <c r="O845" i="3"/>
  <c r="H1622" i="3"/>
  <c r="H1624" i="3"/>
  <c r="G1622" i="3"/>
  <c r="G1624" i="3"/>
  <c r="F1622" i="3"/>
  <c r="F1624" i="3"/>
  <c r="E1622" i="3"/>
  <c r="E1624" i="3"/>
  <c r="E1617" i="3"/>
  <c r="F1617" i="3"/>
  <c r="G1617" i="3"/>
  <c r="H1617" i="3"/>
  <c r="H1606" i="3"/>
  <c r="G1606" i="3"/>
  <c r="F1606" i="3"/>
  <c r="E1606" i="3"/>
  <c r="H1605" i="3"/>
  <c r="G1605" i="3"/>
  <c r="F1605" i="3"/>
  <c r="E1605" i="3"/>
  <c r="H1604" i="3"/>
  <c r="G1604" i="3"/>
  <c r="F1604" i="3"/>
  <c r="E1604" i="3"/>
  <c r="H1599" i="3"/>
  <c r="G1599" i="3"/>
  <c r="F1599" i="3"/>
  <c r="E1599" i="3"/>
  <c r="H1598" i="3"/>
  <c r="G1598" i="3"/>
  <c r="F1598" i="3"/>
  <c r="E1598" i="3"/>
  <c r="C1597" i="3"/>
  <c r="H1597" i="3"/>
  <c r="E1596" i="3"/>
  <c r="F1596" i="3"/>
  <c r="G1596" i="3"/>
  <c r="H1596" i="3"/>
  <c r="F1593" i="3"/>
  <c r="H1586" i="3"/>
  <c r="H1588" i="3"/>
  <c r="G1586" i="3"/>
  <c r="G1588" i="3"/>
  <c r="F1586" i="3"/>
  <c r="F1588" i="3"/>
  <c r="E1586" i="3"/>
  <c r="E1588" i="3"/>
  <c r="E1581" i="3"/>
  <c r="F1581" i="3"/>
  <c r="G1581" i="3"/>
  <c r="H1581" i="3"/>
  <c r="H1570" i="3"/>
  <c r="G1570" i="3"/>
  <c r="F1570" i="3"/>
  <c r="E1570" i="3"/>
  <c r="H1569" i="3"/>
  <c r="G1569" i="3"/>
  <c r="F1569" i="3"/>
  <c r="E1569" i="3"/>
  <c r="H1568" i="3"/>
  <c r="G1568" i="3"/>
  <c r="F1568" i="3"/>
  <c r="E1568" i="3"/>
  <c r="H1563" i="3"/>
  <c r="G1563" i="3"/>
  <c r="F1563" i="3"/>
  <c r="E1563" i="3"/>
  <c r="H1562" i="3"/>
  <c r="G1562" i="3"/>
  <c r="F1562" i="3"/>
  <c r="E1562" i="3"/>
  <c r="C1561" i="3"/>
  <c r="F1561" i="3"/>
  <c r="H1560" i="3"/>
  <c r="G1560" i="3"/>
  <c r="F1560" i="3"/>
  <c r="E1560" i="3"/>
  <c r="F1557" i="3"/>
  <c r="H1550" i="3"/>
  <c r="H1552" i="3"/>
  <c r="G1550" i="3"/>
  <c r="G1552" i="3"/>
  <c r="F1550" i="3"/>
  <c r="F1552" i="3"/>
  <c r="E1550" i="3"/>
  <c r="E1552" i="3"/>
  <c r="E1545" i="3"/>
  <c r="F1545" i="3"/>
  <c r="G1545" i="3"/>
  <c r="H1545" i="3"/>
  <c r="H1534" i="3"/>
  <c r="G1534" i="3"/>
  <c r="F1534" i="3"/>
  <c r="E1534" i="3"/>
  <c r="H1533" i="3"/>
  <c r="G1533" i="3"/>
  <c r="F1533" i="3"/>
  <c r="E1533" i="3"/>
  <c r="H1532" i="3"/>
  <c r="G1532" i="3"/>
  <c r="F1532" i="3"/>
  <c r="E1532" i="3"/>
  <c r="H1527" i="3"/>
  <c r="G1527" i="3"/>
  <c r="F1527" i="3"/>
  <c r="E1527" i="3"/>
  <c r="H1526" i="3"/>
  <c r="G1526" i="3"/>
  <c r="F1526" i="3"/>
  <c r="E1526" i="3"/>
  <c r="C1525" i="3"/>
  <c r="H1525" i="3"/>
  <c r="E1524" i="3"/>
  <c r="F1524" i="3"/>
  <c r="G1524" i="3"/>
  <c r="H1524" i="3"/>
  <c r="F1521" i="3"/>
  <c r="H1514" i="3"/>
  <c r="H1516" i="3"/>
  <c r="G1514" i="3"/>
  <c r="G1516" i="3"/>
  <c r="F1514" i="3"/>
  <c r="F1516" i="3"/>
  <c r="E1514" i="3"/>
  <c r="E1516" i="3"/>
  <c r="E1509" i="3"/>
  <c r="F1509" i="3"/>
  <c r="G1509" i="3"/>
  <c r="H1509" i="3"/>
  <c r="H1498" i="3"/>
  <c r="G1498" i="3"/>
  <c r="F1498" i="3"/>
  <c r="E1498" i="3"/>
  <c r="H1497" i="3"/>
  <c r="G1497" i="3"/>
  <c r="F1497" i="3"/>
  <c r="E1497" i="3"/>
  <c r="H1496" i="3"/>
  <c r="G1496" i="3"/>
  <c r="F1496" i="3"/>
  <c r="E1496" i="3"/>
  <c r="H1491" i="3"/>
  <c r="G1491" i="3"/>
  <c r="F1491" i="3"/>
  <c r="E1491" i="3"/>
  <c r="H1490" i="3"/>
  <c r="G1490" i="3"/>
  <c r="F1490" i="3"/>
  <c r="E1490" i="3"/>
  <c r="C1489" i="3"/>
  <c r="F1485" i="3"/>
  <c r="C783" i="3"/>
  <c r="H783" i="3"/>
  <c r="C747" i="3"/>
  <c r="E747" i="3"/>
  <c r="C711" i="3"/>
  <c r="G711" i="3"/>
  <c r="C675" i="3"/>
  <c r="E675" i="3"/>
  <c r="C636" i="3"/>
  <c r="C599" i="3"/>
  <c r="C562" i="3"/>
  <c r="C525" i="3"/>
  <c r="H808" i="3"/>
  <c r="H810" i="3"/>
  <c r="G808" i="3"/>
  <c r="G810" i="3"/>
  <c r="F808" i="3"/>
  <c r="F810" i="3"/>
  <c r="E808" i="3"/>
  <c r="E810" i="3"/>
  <c r="E803" i="3"/>
  <c r="F803" i="3"/>
  <c r="G803" i="3"/>
  <c r="H803" i="3"/>
  <c r="H792" i="3"/>
  <c r="G792" i="3"/>
  <c r="F792" i="3"/>
  <c r="E792" i="3"/>
  <c r="H791" i="3"/>
  <c r="G791" i="3"/>
  <c r="F791" i="3"/>
  <c r="E791" i="3"/>
  <c r="H790" i="3"/>
  <c r="G790" i="3"/>
  <c r="F790" i="3"/>
  <c r="E790" i="3"/>
  <c r="H785" i="3"/>
  <c r="G785" i="3"/>
  <c r="F785" i="3"/>
  <c r="E785" i="3"/>
  <c r="H784" i="3"/>
  <c r="G784" i="3"/>
  <c r="F784" i="3"/>
  <c r="E784" i="3"/>
  <c r="E782" i="3"/>
  <c r="F782" i="3"/>
  <c r="G782" i="3"/>
  <c r="H782" i="3"/>
  <c r="F779" i="3"/>
  <c r="H772" i="3"/>
  <c r="H774" i="3"/>
  <c r="G772" i="3"/>
  <c r="G774" i="3"/>
  <c r="F772" i="3"/>
  <c r="F774" i="3"/>
  <c r="E772" i="3"/>
  <c r="E774" i="3"/>
  <c r="E767" i="3"/>
  <c r="F767" i="3"/>
  <c r="G767" i="3"/>
  <c r="H767" i="3"/>
  <c r="H756" i="3"/>
  <c r="G756" i="3"/>
  <c r="F756" i="3"/>
  <c r="E756" i="3"/>
  <c r="H755" i="3"/>
  <c r="G755" i="3"/>
  <c r="F755" i="3"/>
  <c r="E755" i="3"/>
  <c r="H754" i="3"/>
  <c r="G754" i="3"/>
  <c r="F754" i="3"/>
  <c r="E754" i="3"/>
  <c r="H749" i="3"/>
  <c r="G749" i="3"/>
  <c r="F749" i="3"/>
  <c r="E749" i="3"/>
  <c r="H748" i="3"/>
  <c r="G748" i="3"/>
  <c r="F748" i="3"/>
  <c r="E748" i="3"/>
  <c r="H746" i="3"/>
  <c r="G746" i="3"/>
  <c r="F746" i="3"/>
  <c r="E746" i="3"/>
  <c r="F743" i="3"/>
  <c r="H736" i="3"/>
  <c r="H738" i="3"/>
  <c r="G736" i="3"/>
  <c r="G738" i="3"/>
  <c r="F736" i="3"/>
  <c r="F738" i="3"/>
  <c r="E736" i="3"/>
  <c r="E738" i="3"/>
  <c r="E731" i="3"/>
  <c r="F731" i="3"/>
  <c r="G731" i="3"/>
  <c r="H731" i="3"/>
  <c r="H720" i="3"/>
  <c r="G720" i="3"/>
  <c r="F720" i="3"/>
  <c r="E720" i="3"/>
  <c r="H719" i="3"/>
  <c r="G719" i="3"/>
  <c r="F719" i="3"/>
  <c r="E719" i="3"/>
  <c r="H718" i="3"/>
  <c r="G718" i="3"/>
  <c r="F718" i="3"/>
  <c r="E718" i="3"/>
  <c r="H713" i="3"/>
  <c r="G713" i="3"/>
  <c r="F713" i="3"/>
  <c r="E713" i="3"/>
  <c r="H712" i="3"/>
  <c r="G712" i="3"/>
  <c r="F712" i="3"/>
  <c r="E712" i="3"/>
  <c r="E710" i="3"/>
  <c r="F710" i="3"/>
  <c r="G710" i="3"/>
  <c r="H710" i="3"/>
  <c r="F707" i="3"/>
  <c r="H700" i="3"/>
  <c r="H702" i="3"/>
  <c r="G700" i="3"/>
  <c r="G702" i="3"/>
  <c r="F700" i="3"/>
  <c r="F702" i="3"/>
  <c r="E700" i="3"/>
  <c r="E702" i="3"/>
  <c r="E695" i="3"/>
  <c r="F695" i="3"/>
  <c r="G695" i="3"/>
  <c r="H695" i="3"/>
  <c r="H684" i="3"/>
  <c r="G684" i="3"/>
  <c r="F684" i="3"/>
  <c r="E684" i="3"/>
  <c r="H683" i="3"/>
  <c r="G683" i="3"/>
  <c r="F683" i="3"/>
  <c r="E683" i="3"/>
  <c r="H682" i="3"/>
  <c r="G682" i="3"/>
  <c r="F682" i="3"/>
  <c r="E682" i="3"/>
  <c r="H677" i="3"/>
  <c r="G677" i="3"/>
  <c r="F677" i="3"/>
  <c r="E677" i="3"/>
  <c r="H676" i="3"/>
  <c r="G676" i="3"/>
  <c r="F676" i="3"/>
  <c r="E676" i="3"/>
  <c r="F671" i="3"/>
  <c r="C822" i="3"/>
  <c r="C868" i="3"/>
  <c r="C914" i="3"/>
  <c r="C960" i="3"/>
  <c r="C1008" i="3"/>
  <c r="H1008" i="3"/>
  <c r="C1053" i="3"/>
  <c r="H1053" i="3"/>
  <c r="C1338" i="3"/>
  <c r="C1143" i="3"/>
  <c r="H1143" i="3"/>
  <c r="C1098" i="3"/>
  <c r="G1098" i="3"/>
  <c r="H1177" i="3"/>
  <c r="H1179" i="3"/>
  <c r="G1177" i="3"/>
  <c r="G1179" i="3"/>
  <c r="F1177" i="3"/>
  <c r="F1179" i="3"/>
  <c r="E1177" i="3"/>
  <c r="E1179" i="3"/>
  <c r="H1174" i="3"/>
  <c r="G1174" i="3"/>
  <c r="F1174" i="3"/>
  <c r="E1174" i="3"/>
  <c r="H1168" i="3"/>
  <c r="H1170" i="3"/>
  <c r="G1168" i="3"/>
  <c r="G1170" i="3"/>
  <c r="F1168" i="3"/>
  <c r="F1170" i="3"/>
  <c r="E1168" i="3"/>
  <c r="E1170" i="3"/>
  <c r="E1163" i="3"/>
  <c r="F1163" i="3"/>
  <c r="G1163" i="3"/>
  <c r="H1163" i="3"/>
  <c r="H1152" i="3"/>
  <c r="G1152" i="3"/>
  <c r="F1152" i="3"/>
  <c r="E1152" i="3"/>
  <c r="H1151" i="3"/>
  <c r="G1151" i="3"/>
  <c r="F1151" i="3"/>
  <c r="E1151" i="3"/>
  <c r="H1150" i="3"/>
  <c r="G1150" i="3"/>
  <c r="F1150" i="3"/>
  <c r="E1150" i="3"/>
  <c r="H1145" i="3"/>
  <c r="G1145" i="3"/>
  <c r="F1145" i="3"/>
  <c r="E1145" i="3"/>
  <c r="H1144" i="3"/>
  <c r="G1144" i="3"/>
  <c r="F1144" i="3"/>
  <c r="E1144" i="3"/>
  <c r="E1142" i="3"/>
  <c r="F1142" i="3"/>
  <c r="G1142" i="3"/>
  <c r="H1142" i="3"/>
  <c r="F1139" i="3"/>
  <c r="H1132" i="3"/>
  <c r="H1134" i="3"/>
  <c r="G1132" i="3"/>
  <c r="G1134" i="3"/>
  <c r="F1132" i="3"/>
  <c r="F1134" i="3"/>
  <c r="E1132" i="3"/>
  <c r="E1134" i="3"/>
  <c r="H1129" i="3"/>
  <c r="G1129" i="3"/>
  <c r="F1129" i="3"/>
  <c r="E1129" i="3"/>
  <c r="H1123" i="3"/>
  <c r="H1125" i="3"/>
  <c r="G1123" i="3"/>
  <c r="G1125" i="3"/>
  <c r="F1123" i="3"/>
  <c r="F1125" i="3"/>
  <c r="E1123" i="3"/>
  <c r="E1125" i="3"/>
  <c r="E1118" i="3"/>
  <c r="F1118" i="3"/>
  <c r="G1118" i="3"/>
  <c r="H1118" i="3"/>
  <c r="H1107" i="3"/>
  <c r="G1107" i="3"/>
  <c r="F1107" i="3"/>
  <c r="E1107" i="3"/>
  <c r="H1106" i="3"/>
  <c r="G1106" i="3"/>
  <c r="F1106" i="3"/>
  <c r="E1106" i="3"/>
  <c r="H1105" i="3"/>
  <c r="G1105" i="3"/>
  <c r="F1105" i="3"/>
  <c r="E1105" i="3"/>
  <c r="H1100" i="3"/>
  <c r="G1100" i="3"/>
  <c r="F1100" i="3"/>
  <c r="E1100" i="3"/>
  <c r="H1099" i="3"/>
  <c r="G1099" i="3"/>
  <c r="F1099" i="3"/>
  <c r="E1099" i="3"/>
  <c r="H1097" i="3"/>
  <c r="G1097" i="3"/>
  <c r="F1097" i="3"/>
  <c r="E1097" i="3"/>
  <c r="F1094" i="3"/>
  <c r="H1087" i="3"/>
  <c r="H1089" i="3"/>
  <c r="G1087" i="3"/>
  <c r="G1089" i="3"/>
  <c r="F1087" i="3"/>
  <c r="F1089" i="3"/>
  <c r="E1087" i="3"/>
  <c r="E1089" i="3"/>
  <c r="H1084" i="3"/>
  <c r="G1084" i="3"/>
  <c r="F1084" i="3"/>
  <c r="E1084" i="3"/>
  <c r="H1078" i="3"/>
  <c r="H1080" i="3"/>
  <c r="G1078" i="3"/>
  <c r="G1080" i="3"/>
  <c r="F1078" i="3"/>
  <c r="F1080" i="3"/>
  <c r="E1078" i="3"/>
  <c r="E1080" i="3"/>
  <c r="E1073" i="3"/>
  <c r="F1073" i="3"/>
  <c r="G1073" i="3"/>
  <c r="H1073" i="3"/>
  <c r="H1062" i="3"/>
  <c r="G1062" i="3"/>
  <c r="F1062" i="3"/>
  <c r="E1062" i="3"/>
  <c r="H1061" i="3"/>
  <c r="G1061" i="3"/>
  <c r="F1061" i="3"/>
  <c r="E1061" i="3"/>
  <c r="H1060" i="3"/>
  <c r="G1060" i="3"/>
  <c r="F1060" i="3"/>
  <c r="E1060" i="3"/>
  <c r="H1055" i="3"/>
  <c r="G1055" i="3"/>
  <c r="F1055" i="3"/>
  <c r="E1055" i="3"/>
  <c r="H1054" i="3"/>
  <c r="G1054" i="3"/>
  <c r="F1054" i="3"/>
  <c r="E1054" i="3"/>
  <c r="E1052" i="3"/>
  <c r="F1052" i="3"/>
  <c r="G1052" i="3"/>
  <c r="H1052" i="3"/>
  <c r="F1049" i="3"/>
  <c r="H1042" i="3"/>
  <c r="H1044" i="3"/>
  <c r="G1042" i="3"/>
  <c r="G1044" i="3"/>
  <c r="F1042" i="3"/>
  <c r="F1044" i="3"/>
  <c r="E1042" i="3"/>
  <c r="E1044" i="3"/>
  <c r="H1039" i="3"/>
  <c r="G1039" i="3"/>
  <c r="F1039" i="3"/>
  <c r="E1039" i="3"/>
  <c r="H1033" i="3"/>
  <c r="H1035" i="3"/>
  <c r="G1033" i="3"/>
  <c r="G1035" i="3"/>
  <c r="F1033" i="3"/>
  <c r="F1035" i="3"/>
  <c r="E1033" i="3"/>
  <c r="E1035" i="3"/>
  <c r="E1028" i="3"/>
  <c r="F1028" i="3"/>
  <c r="G1028" i="3"/>
  <c r="H1028" i="3"/>
  <c r="H1017" i="3"/>
  <c r="G1017" i="3"/>
  <c r="F1017" i="3"/>
  <c r="E1017" i="3"/>
  <c r="H1016" i="3"/>
  <c r="G1016" i="3"/>
  <c r="F1016" i="3"/>
  <c r="E1016" i="3"/>
  <c r="H1015" i="3"/>
  <c r="G1015" i="3"/>
  <c r="F1015" i="3"/>
  <c r="E1015" i="3"/>
  <c r="H1010" i="3"/>
  <c r="G1010" i="3"/>
  <c r="F1010" i="3"/>
  <c r="E1010" i="3"/>
  <c r="H1009" i="3"/>
  <c r="G1009" i="3"/>
  <c r="F1009" i="3"/>
  <c r="E1009" i="3"/>
  <c r="F1004" i="3"/>
  <c r="F747" i="3"/>
  <c r="F751" i="3"/>
  <c r="G747" i="3"/>
  <c r="H747" i="3"/>
  <c r="H751" i="3"/>
  <c r="E679" i="3"/>
  <c r="G1597" i="3"/>
  <c r="G1601" i="3"/>
  <c r="H1607" i="3"/>
  <c r="H1618" i="3"/>
  <c r="H1620" i="3"/>
  <c r="F1535" i="3"/>
  <c r="F1546" i="3"/>
  <c r="F1548" i="3"/>
  <c r="F1571" i="3"/>
  <c r="F1582" i="3"/>
  <c r="F1584" i="3"/>
  <c r="G1499" i="3"/>
  <c r="G1510" i="3"/>
  <c r="G1512" i="3"/>
  <c r="E1535" i="3"/>
  <c r="E1546" i="3"/>
  <c r="E1548" i="3"/>
  <c r="E1571" i="3"/>
  <c r="E1582" i="3"/>
  <c r="E1584" i="3"/>
  <c r="F1597" i="3"/>
  <c r="F1601" i="3"/>
  <c r="G1607" i="3"/>
  <c r="G1618" i="3"/>
  <c r="G1620" i="3"/>
  <c r="H1499" i="3"/>
  <c r="H1510" i="3"/>
  <c r="H1512" i="3"/>
  <c r="G715" i="3"/>
  <c r="E1499" i="3"/>
  <c r="E1510" i="3"/>
  <c r="E1512" i="3"/>
  <c r="F1525" i="3"/>
  <c r="F1529" i="3"/>
  <c r="G1535" i="3"/>
  <c r="G1546" i="3"/>
  <c r="G1548" i="3"/>
  <c r="G1571" i="3"/>
  <c r="G1582" i="3"/>
  <c r="G1584" i="3"/>
  <c r="E1607" i="3"/>
  <c r="E1618" i="3"/>
  <c r="E1620" i="3"/>
  <c r="F1499" i="3"/>
  <c r="F1510" i="3"/>
  <c r="F1512" i="3"/>
  <c r="G1525" i="3"/>
  <c r="G1529" i="3"/>
  <c r="H1535" i="3"/>
  <c r="H1546" i="3"/>
  <c r="H1548" i="3"/>
  <c r="F1565" i="3"/>
  <c r="H1571" i="3"/>
  <c r="H1582" i="3"/>
  <c r="H1584" i="3"/>
  <c r="F1607" i="3"/>
  <c r="F1618" i="3"/>
  <c r="F1620" i="3"/>
  <c r="F1489" i="3"/>
  <c r="F1493" i="3"/>
  <c r="G1489" i="3"/>
  <c r="G1493" i="3"/>
  <c r="E1489" i="3"/>
  <c r="E1493" i="3"/>
  <c r="H1489" i="3"/>
  <c r="H1493" i="3"/>
  <c r="H1529" i="3"/>
  <c r="H1601" i="3"/>
  <c r="E1525" i="3"/>
  <c r="E1529" i="3"/>
  <c r="G1561" i="3"/>
  <c r="G1565" i="3"/>
  <c r="E1597" i="3"/>
  <c r="E1601" i="3"/>
  <c r="H1561" i="3"/>
  <c r="H1565" i="3"/>
  <c r="E1561" i="3"/>
  <c r="E1565" i="3"/>
  <c r="H1012" i="3"/>
  <c r="H787" i="3"/>
  <c r="F793" i="3"/>
  <c r="F804" i="3"/>
  <c r="F806" i="3"/>
  <c r="E685" i="3"/>
  <c r="E696" i="3"/>
  <c r="E698" i="3"/>
  <c r="E721" i="3"/>
  <c r="E732" i="3"/>
  <c r="E734" i="3"/>
  <c r="G751" i="3"/>
  <c r="G757" i="3"/>
  <c r="G768" i="3"/>
  <c r="G770" i="3"/>
  <c r="G793" i="3"/>
  <c r="G804" i="3"/>
  <c r="G806" i="3"/>
  <c r="H685" i="3"/>
  <c r="H696" i="3"/>
  <c r="H698" i="3"/>
  <c r="F757" i="3"/>
  <c r="F768" i="3"/>
  <c r="F770" i="3"/>
  <c r="F685" i="3"/>
  <c r="F696" i="3"/>
  <c r="F698" i="3"/>
  <c r="F721" i="3"/>
  <c r="F732" i="3"/>
  <c r="F734" i="3"/>
  <c r="H757" i="3"/>
  <c r="H768" i="3"/>
  <c r="H770" i="3"/>
  <c r="H793" i="3"/>
  <c r="H804" i="3"/>
  <c r="H806" i="3"/>
  <c r="H721" i="3"/>
  <c r="H732" i="3"/>
  <c r="H734" i="3"/>
  <c r="G685" i="3"/>
  <c r="G696" i="3"/>
  <c r="G698" i="3"/>
  <c r="G721" i="3"/>
  <c r="G732" i="3"/>
  <c r="G734" i="3"/>
  <c r="E751" i="3"/>
  <c r="E757" i="3"/>
  <c r="E768" i="3"/>
  <c r="E770" i="3"/>
  <c r="E793" i="3"/>
  <c r="E804" i="3"/>
  <c r="E806" i="3"/>
  <c r="F675" i="3"/>
  <c r="F679" i="3"/>
  <c r="H711" i="3"/>
  <c r="H715" i="3"/>
  <c r="E783" i="3"/>
  <c r="E787" i="3"/>
  <c r="G675" i="3"/>
  <c r="G679" i="3"/>
  <c r="E711" i="3"/>
  <c r="E715" i="3"/>
  <c r="F783" i="3"/>
  <c r="F787" i="3"/>
  <c r="H675" i="3"/>
  <c r="H679" i="3"/>
  <c r="F711" i="3"/>
  <c r="F715" i="3"/>
  <c r="G783" i="3"/>
  <c r="G787" i="3"/>
  <c r="H1098" i="3"/>
  <c r="H1102" i="3"/>
  <c r="E1098" i="3"/>
  <c r="E1102" i="3"/>
  <c r="F1098" i="3"/>
  <c r="F1102" i="3"/>
  <c r="F1018" i="3"/>
  <c r="F1029" i="3"/>
  <c r="F1031" i="3"/>
  <c r="F1040" i="3"/>
  <c r="H1147" i="3"/>
  <c r="G1018" i="3"/>
  <c r="G1029" i="3"/>
  <c r="G1031" i="3"/>
  <c r="G1040" i="3"/>
  <c r="E1153" i="3"/>
  <c r="E1164" i="3"/>
  <c r="E1166" i="3"/>
  <c r="E1175" i="3"/>
  <c r="G1053" i="3"/>
  <c r="G1057" i="3"/>
  <c r="F1153" i="3"/>
  <c r="F1164" i="3"/>
  <c r="F1166" i="3"/>
  <c r="F1175" i="3"/>
  <c r="E1063" i="3"/>
  <c r="E1074" i="3"/>
  <c r="E1076" i="3"/>
  <c r="E1085" i="3"/>
  <c r="F1108" i="3"/>
  <c r="F1119" i="3"/>
  <c r="F1121" i="3"/>
  <c r="F1130" i="3"/>
  <c r="E1008" i="3"/>
  <c r="H1018" i="3"/>
  <c r="H1029" i="3"/>
  <c r="H1031" i="3"/>
  <c r="H1040" i="3"/>
  <c r="E1053" i="3"/>
  <c r="E1057" i="3"/>
  <c r="E1077" i="3"/>
  <c r="F1063" i="3"/>
  <c r="F1074" i="3"/>
  <c r="F1076" i="3"/>
  <c r="F1085" i="3"/>
  <c r="G1102" i="3"/>
  <c r="G1108" i="3"/>
  <c r="G1119" i="3"/>
  <c r="G1121" i="3"/>
  <c r="G1130" i="3"/>
  <c r="G1153" i="3"/>
  <c r="G1164" i="3"/>
  <c r="G1166" i="3"/>
  <c r="H1063" i="3"/>
  <c r="H1074" i="3"/>
  <c r="H1076" i="3"/>
  <c r="H1085" i="3"/>
  <c r="E1108" i="3"/>
  <c r="E1119" i="3"/>
  <c r="E1121" i="3"/>
  <c r="E1130" i="3"/>
  <c r="E1018" i="3"/>
  <c r="E1029" i="3"/>
  <c r="E1031" i="3"/>
  <c r="E1040" i="3"/>
  <c r="F1053" i="3"/>
  <c r="F1057" i="3"/>
  <c r="G1063" i="3"/>
  <c r="G1074" i="3"/>
  <c r="G1076" i="3"/>
  <c r="G1085" i="3"/>
  <c r="H1108" i="3"/>
  <c r="H1119" i="3"/>
  <c r="H1121" i="3"/>
  <c r="H1130" i="3"/>
  <c r="H1153" i="3"/>
  <c r="H1164" i="3"/>
  <c r="H1166" i="3"/>
  <c r="H1175" i="3"/>
  <c r="H1057" i="3"/>
  <c r="F1008" i="3"/>
  <c r="E1143" i="3"/>
  <c r="E1147" i="3"/>
  <c r="G1008" i="3"/>
  <c r="F1143" i="3"/>
  <c r="F1147" i="3"/>
  <c r="G1143" i="3"/>
  <c r="G1147" i="3"/>
  <c r="H1476" i="3"/>
  <c r="H1478" i="3"/>
  <c r="G1476" i="3"/>
  <c r="G1478" i="3"/>
  <c r="F1476" i="3"/>
  <c r="F1478" i="3"/>
  <c r="E1476" i="3"/>
  <c r="E1478" i="3"/>
  <c r="H1471" i="3"/>
  <c r="G1471" i="3"/>
  <c r="F1471" i="3"/>
  <c r="E1471" i="3"/>
  <c r="H1460" i="3"/>
  <c r="G1460" i="3"/>
  <c r="F1460" i="3"/>
  <c r="E1460" i="3"/>
  <c r="H1459" i="3"/>
  <c r="G1459" i="3"/>
  <c r="F1459" i="3"/>
  <c r="E1459" i="3"/>
  <c r="H1458" i="3"/>
  <c r="H1461" i="3"/>
  <c r="H1472" i="3"/>
  <c r="H1474" i="3"/>
  <c r="G1458" i="3"/>
  <c r="G1461" i="3"/>
  <c r="G1472" i="3"/>
  <c r="G1474" i="3"/>
  <c r="F1458" i="3"/>
  <c r="F1461" i="3"/>
  <c r="E1458" i="3"/>
  <c r="E1461" i="3"/>
  <c r="E1472" i="3"/>
  <c r="E1474" i="3"/>
  <c r="H1457" i="3"/>
  <c r="G1457" i="3"/>
  <c r="F1457" i="3"/>
  <c r="E1457" i="3"/>
  <c r="H1452" i="3"/>
  <c r="G1452" i="3"/>
  <c r="F1452" i="3"/>
  <c r="E1452" i="3"/>
  <c r="H1451" i="3"/>
  <c r="G1451" i="3"/>
  <c r="F1451" i="3"/>
  <c r="E1451" i="3"/>
  <c r="H1450" i="3"/>
  <c r="G1450" i="3"/>
  <c r="F1450" i="3"/>
  <c r="E1450" i="3"/>
  <c r="E1454" i="3"/>
  <c r="E1449" i="3"/>
  <c r="F1449" i="3"/>
  <c r="G1449" i="3"/>
  <c r="H1449" i="3"/>
  <c r="F1446" i="3"/>
  <c r="H1439" i="3"/>
  <c r="H1441" i="3"/>
  <c r="G1439" i="3"/>
  <c r="G1441" i="3"/>
  <c r="F1439" i="3"/>
  <c r="F1441" i="3"/>
  <c r="E1439" i="3"/>
  <c r="E1441" i="3"/>
  <c r="H1434" i="3"/>
  <c r="G1434" i="3"/>
  <c r="F1434" i="3"/>
  <c r="E1434" i="3"/>
  <c r="H1423" i="3"/>
  <c r="G1423" i="3"/>
  <c r="F1423" i="3"/>
  <c r="E1423" i="3"/>
  <c r="H1422" i="3"/>
  <c r="G1422" i="3"/>
  <c r="F1422" i="3"/>
  <c r="E1422" i="3"/>
  <c r="H1421" i="3"/>
  <c r="H1424" i="3"/>
  <c r="H1435" i="3"/>
  <c r="H1437" i="3"/>
  <c r="G1421" i="3"/>
  <c r="G1424" i="3"/>
  <c r="G1435" i="3"/>
  <c r="G1437" i="3"/>
  <c r="F1421" i="3"/>
  <c r="F1424" i="3"/>
  <c r="F1435" i="3"/>
  <c r="F1437" i="3"/>
  <c r="E1421" i="3"/>
  <c r="E1424" i="3"/>
  <c r="E1435" i="3"/>
  <c r="E1437" i="3"/>
  <c r="H1420" i="3"/>
  <c r="G1420" i="3"/>
  <c r="F1420" i="3"/>
  <c r="E1420" i="3"/>
  <c r="H1415" i="3"/>
  <c r="G1415" i="3"/>
  <c r="F1415" i="3"/>
  <c r="E1415" i="3"/>
  <c r="H1414" i="3"/>
  <c r="G1414" i="3"/>
  <c r="F1414" i="3"/>
  <c r="E1414" i="3"/>
  <c r="H1413" i="3"/>
  <c r="G1413" i="3"/>
  <c r="F1413" i="3"/>
  <c r="E1413" i="3"/>
  <c r="E1412" i="3"/>
  <c r="F1412" i="3"/>
  <c r="G1412" i="3"/>
  <c r="H1412" i="3"/>
  <c r="F1409" i="3"/>
  <c r="H1401" i="3"/>
  <c r="H1403" i="3"/>
  <c r="G1401" i="3"/>
  <c r="G1403" i="3"/>
  <c r="F1401" i="3"/>
  <c r="F1403" i="3"/>
  <c r="E1401" i="3"/>
  <c r="E1403" i="3"/>
  <c r="H1396" i="3"/>
  <c r="G1396" i="3"/>
  <c r="F1396" i="3"/>
  <c r="E1396" i="3"/>
  <c r="H1385" i="3"/>
  <c r="G1385" i="3"/>
  <c r="F1385" i="3"/>
  <c r="E1385" i="3"/>
  <c r="H1384" i="3"/>
  <c r="G1384" i="3"/>
  <c r="F1384" i="3"/>
  <c r="E1384" i="3"/>
  <c r="H1383" i="3"/>
  <c r="G1383" i="3"/>
  <c r="G1386" i="3"/>
  <c r="G1397" i="3"/>
  <c r="F1383" i="3"/>
  <c r="F1386" i="3"/>
  <c r="F1397" i="3"/>
  <c r="E1383" i="3"/>
  <c r="E1386" i="3"/>
  <c r="E1397" i="3"/>
  <c r="H1382" i="3"/>
  <c r="G1382" i="3"/>
  <c r="F1382" i="3"/>
  <c r="E1382" i="3"/>
  <c r="H1377" i="3"/>
  <c r="G1377" i="3"/>
  <c r="F1377" i="3"/>
  <c r="E1377" i="3"/>
  <c r="H1376" i="3"/>
  <c r="G1376" i="3"/>
  <c r="F1376" i="3"/>
  <c r="E1376" i="3"/>
  <c r="G1375" i="3"/>
  <c r="F1375" i="3"/>
  <c r="E1375" i="3"/>
  <c r="E1374" i="3"/>
  <c r="F1374" i="3"/>
  <c r="G1374" i="3"/>
  <c r="H1374" i="3"/>
  <c r="F1371" i="3"/>
  <c r="H1364" i="3"/>
  <c r="H1366" i="3"/>
  <c r="G1364" i="3"/>
  <c r="G1366" i="3"/>
  <c r="F1364" i="3"/>
  <c r="F1366" i="3"/>
  <c r="E1364" i="3"/>
  <c r="E1366" i="3"/>
  <c r="O1359" i="3"/>
  <c r="N1359" i="3"/>
  <c r="M1359" i="3"/>
  <c r="O1358" i="3"/>
  <c r="N1358" i="3"/>
  <c r="M1358" i="3"/>
  <c r="H1359" i="3"/>
  <c r="G1359" i="3"/>
  <c r="F1359" i="3"/>
  <c r="E1359" i="3"/>
  <c r="H1348" i="3"/>
  <c r="G1348" i="3"/>
  <c r="F1348" i="3"/>
  <c r="E1348" i="3"/>
  <c r="H1347" i="3"/>
  <c r="G1347" i="3"/>
  <c r="F1347" i="3"/>
  <c r="E1347" i="3"/>
  <c r="H1346" i="3"/>
  <c r="H1349" i="3"/>
  <c r="H1360" i="3"/>
  <c r="G1346" i="3"/>
  <c r="G1349" i="3"/>
  <c r="G1360" i="3"/>
  <c r="F1346" i="3"/>
  <c r="F1349" i="3"/>
  <c r="F1360" i="3"/>
  <c r="E1346" i="3"/>
  <c r="H1345" i="3"/>
  <c r="G1345" i="3"/>
  <c r="F1345" i="3"/>
  <c r="E1345" i="3"/>
  <c r="H1341" i="3"/>
  <c r="G1341" i="3"/>
  <c r="F1341" i="3"/>
  <c r="E1341" i="3"/>
  <c r="H1340" i="3"/>
  <c r="G1340" i="3"/>
  <c r="F1340" i="3"/>
  <c r="E1340" i="3"/>
  <c r="H1339" i="3"/>
  <c r="G1339" i="3"/>
  <c r="F1339" i="3"/>
  <c r="E1339" i="3"/>
  <c r="H1338" i="3"/>
  <c r="F1338" i="3"/>
  <c r="E1338" i="3"/>
  <c r="G1338" i="3"/>
  <c r="E1337" i="3"/>
  <c r="F1337" i="3"/>
  <c r="G1337" i="3"/>
  <c r="H1337" i="3"/>
  <c r="F1334" i="3"/>
  <c r="H562" i="3"/>
  <c r="H995" i="3"/>
  <c r="H997" i="3"/>
  <c r="G995" i="3"/>
  <c r="G997" i="3"/>
  <c r="F995" i="3"/>
  <c r="F997" i="3"/>
  <c r="E995" i="3"/>
  <c r="E997" i="3"/>
  <c r="H992" i="3"/>
  <c r="G992" i="3"/>
  <c r="F992" i="3"/>
  <c r="E992" i="3"/>
  <c r="H986" i="3"/>
  <c r="H988" i="3"/>
  <c r="G986" i="3"/>
  <c r="G988" i="3"/>
  <c r="F986" i="3"/>
  <c r="F988" i="3"/>
  <c r="E986" i="3"/>
  <c r="E988" i="3"/>
  <c r="H981" i="3"/>
  <c r="G981" i="3"/>
  <c r="F981" i="3"/>
  <c r="E981" i="3"/>
  <c r="H970" i="3"/>
  <c r="G970" i="3"/>
  <c r="F970" i="3"/>
  <c r="E970" i="3"/>
  <c r="H969" i="3"/>
  <c r="G969" i="3"/>
  <c r="F969" i="3"/>
  <c r="E969" i="3"/>
  <c r="H968" i="3"/>
  <c r="H971" i="3"/>
  <c r="H982" i="3"/>
  <c r="H984" i="3"/>
  <c r="G968" i="3"/>
  <c r="G971" i="3"/>
  <c r="G982" i="3"/>
  <c r="G984" i="3"/>
  <c r="F968" i="3"/>
  <c r="F971" i="3"/>
  <c r="F982" i="3"/>
  <c r="F984" i="3"/>
  <c r="E968" i="3"/>
  <c r="E971" i="3"/>
  <c r="E982" i="3"/>
  <c r="E984" i="3"/>
  <c r="H967" i="3"/>
  <c r="G967" i="3"/>
  <c r="F967" i="3"/>
  <c r="E967" i="3"/>
  <c r="H962" i="3"/>
  <c r="G962" i="3"/>
  <c r="F962" i="3"/>
  <c r="E962" i="3"/>
  <c r="H961" i="3"/>
  <c r="G961" i="3"/>
  <c r="F961" i="3"/>
  <c r="E961" i="3"/>
  <c r="H960" i="3"/>
  <c r="E959" i="3"/>
  <c r="F959" i="3"/>
  <c r="G959" i="3"/>
  <c r="H959" i="3"/>
  <c r="F956" i="3"/>
  <c r="H949" i="3"/>
  <c r="H951" i="3"/>
  <c r="G949" i="3"/>
  <c r="G951" i="3"/>
  <c r="F949" i="3"/>
  <c r="F951" i="3"/>
  <c r="E949" i="3"/>
  <c r="E951" i="3"/>
  <c r="H946" i="3"/>
  <c r="G946" i="3"/>
  <c r="F946" i="3"/>
  <c r="E946" i="3"/>
  <c r="H940" i="3"/>
  <c r="H942" i="3"/>
  <c r="G940" i="3"/>
  <c r="G942" i="3"/>
  <c r="F940" i="3"/>
  <c r="F942" i="3"/>
  <c r="E940" i="3"/>
  <c r="E942" i="3"/>
  <c r="H935" i="3"/>
  <c r="G935" i="3"/>
  <c r="F935" i="3"/>
  <c r="E935" i="3"/>
  <c r="H924" i="3"/>
  <c r="G924" i="3"/>
  <c r="F924" i="3"/>
  <c r="E924" i="3"/>
  <c r="H923" i="3"/>
  <c r="G923" i="3"/>
  <c r="F923" i="3"/>
  <c r="E923" i="3"/>
  <c r="H922" i="3"/>
  <c r="G922" i="3"/>
  <c r="G925" i="3"/>
  <c r="G936" i="3"/>
  <c r="F922" i="3"/>
  <c r="F925" i="3"/>
  <c r="F936" i="3"/>
  <c r="E922" i="3"/>
  <c r="E925" i="3"/>
  <c r="E936" i="3"/>
  <c r="H921" i="3"/>
  <c r="G921" i="3"/>
  <c r="F921" i="3"/>
  <c r="E921" i="3"/>
  <c r="H916" i="3"/>
  <c r="G916" i="3"/>
  <c r="F916" i="3"/>
  <c r="E916" i="3"/>
  <c r="H915" i="3"/>
  <c r="G915" i="3"/>
  <c r="F915" i="3"/>
  <c r="E915" i="3"/>
  <c r="F914" i="3"/>
  <c r="E913" i="3"/>
  <c r="F913" i="3"/>
  <c r="G913" i="3"/>
  <c r="H913" i="3"/>
  <c r="F910" i="3"/>
  <c r="H903" i="3"/>
  <c r="H905" i="3"/>
  <c r="G903" i="3"/>
  <c r="G905" i="3"/>
  <c r="F903" i="3"/>
  <c r="F905" i="3"/>
  <c r="E903" i="3"/>
  <c r="E905" i="3"/>
  <c r="H900" i="3"/>
  <c r="G900" i="3"/>
  <c r="F900" i="3"/>
  <c r="E900" i="3"/>
  <c r="H894" i="3"/>
  <c r="H896" i="3"/>
  <c r="G894" i="3"/>
  <c r="G896" i="3"/>
  <c r="F894" i="3"/>
  <c r="F896" i="3"/>
  <c r="E894" i="3"/>
  <c r="E896" i="3"/>
  <c r="H889" i="3"/>
  <c r="G889" i="3"/>
  <c r="F889" i="3"/>
  <c r="E889" i="3"/>
  <c r="H878" i="3"/>
  <c r="G878" i="3"/>
  <c r="F878" i="3"/>
  <c r="E878" i="3"/>
  <c r="H877" i="3"/>
  <c r="G877" i="3"/>
  <c r="F877" i="3"/>
  <c r="E877" i="3"/>
  <c r="H876" i="3"/>
  <c r="H879" i="3"/>
  <c r="H890" i="3"/>
  <c r="G876" i="3"/>
  <c r="G879" i="3"/>
  <c r="G890" i="3"/>
  <c r="F876" i="3"/>
  <c r="E876" i="3"/>
  <c r="E879" i="3"/>
  <c r="E890" i="3"/>
  <c r="H875" i="3"/>
  <c r="G875" i="3"/>
  <c r="F875" i="3"/>
  <c r="E875" i="3"/>
  <c r="H870" i="3"/>
  <c r="G870" i="3"/>
  <c r="F870" i="3"/>
  <c r="E870" i="3"/>
  <c r="H869" i="3"/>
  <c r="G869" i="3"/>
  <c r="F869" i="3"/>
  <c r="E869" i="3"/>
  <c r="H868" i="3"/>
  <c r="E867" i="3"/>
  <c r="F867" i="3"/>
  <c r="G867" i="3"/>
  <c r="H867" i="3"/>
  <c r="F864" i="3"/>
  <c r="H857" i="3"/>
  <c r="H859" i="3"/>
  <c r="G857" i="3"/>
  <c r="G859" i="3"/>
  <c r="F857" i="3"/>
  <c r="F859" i="3"/>
  <c r="E857" i="3"/>
  <c r="E859" i="3"/>
  <c r="H854" i="3"/>
  <c r="G854" i="3"/>
  <c r="F854" i="3"/>
  <c r="E854" i="3"/>
  <c r="H848" i="3"/>
  <c r="H850" i="3"/>
  <c r="G848" i="3"/>
  <c r="G850" i="3"/>
  <c r="F848" i="3"/>
  <c r="F850" i="3"/>
  <c r="E848" i="3"/>
  <c r="E850" i="3"/>
  <c r="H843" i="3"/>
  <c r="G843" i="3"/>
  <c r="F843" i="3"/>
  <c r="E843" i="3"/>
  <c r="H832" i="3"/>
  <c r="G832" i="3"/>
  <c r="F832" i="3"/>
  <c r="E832" i="3"/>
  <c r="H831" i="3"/>
  <c r="G831" i="3"/>
  <c r="F831" i="3"/>
  <c r="E831" i="3"/>
  <c r="H830" i="3"/>
  <c r="H833" i="3"/>
  <c r="H844" i="3"/>
  <c r="G830" i="3"/>
  <c r="G833" i="3"/>
  <c r="G844" i="3"/>
  <c r="F830" i="3"/>
  <c r="F833" i="3"/>
  <c r="F844" i="3"/>
  <c r="E830" i="3"/>
  <c r="H829" i="3"/>
  <c r="G829" i="3"/>
  <c r="F829" i="3"/>
  <c r="E829" i="3"/>
  <c r="H825" i="3"/>
  <c r="G825" i="3"/>
  <c r="F825" i="3"/>
  <c r="E825" i="3"/>
  <c r="H824" i="3"/>
  <c r="G824" i="3"/>
  <c r="F824" i="3"/>
  <c r="E824" i="3"/>
  <c r="H823" i="3"/>
  <c r="G823" i="3"/>
  <c r="F823" i="3"/>
  <c r="E823" i="3"/>
  <c r="F822" i="3"/>
  <c r="E821" i="3"/>
  <c r="F821" i="3"/>
  <c r="G821" i="3"/>
  <c r="F818" i="3"/>
  <c r="E100" i="3"/>
  <c r="F100" i="3"/>
  <c r="G100" i="3"/>
  <c r="H100" i="3"/>
  <c r="H657" i="3"/>
  <c r="G657" i="3"/>
  <c r="F657" i="3"/>
  <c r="E657" i="3"/>
  <c r="H646" i="3"/>
  <c r="G646" i="3"/>
  <c r="F646" i="3"/>
  <c r="E646" i="3"/>
  <c r="H645" i="3"/>
  <c r="G645" i="3"/>
  <c r="F645" i="3"/>
  <c r="E645" i="3"/>
  <c r="H644" i="3"/>
  <c r="G644" i="3"/>
  <c r="F644" i="3"/>
  <c r="E644" i="3"/>
  <c r="E647" i="3"/>
  <c r="E658" i="3"/>
  <c r="H643" i="3"/>
  <c r="G643" i="3"/>
  <c r="F643" i="3"/>
  <c r="E643" i="3"/>
  <c r="H620" i="3"/>
  <c r="G620" i="3"/>
  <c r="F620" i="3"/>
  <c r="E620" i="3"/>
  <c r="H609" i="3"/>
  <c r="G609" i="3"/>
  <c r="F609" i="3"/>
  <c r="E609" i="3"/>
  <c r="H608" i="3"/>
  <c r="G608" i="3"/>
  <c r="F608" i="3"/>
  <c r="E608" i="3"/>
  <c r="H607" i="3"/>
  <c r="H610" i="3"/>
  <c r="H621" i="3"/>
  <c r="G607" i="3"/>
  <c r="G610" i="3"/>
  <c r="G621" i="3"/>
  <c r="F607" i="3"/>
  <c r="E607" i="3"/>
  <c r="E610" i="3"/>
  <c r="E621" i="3"/>
  <c r="H606" i="3"/>
  <c r="G606" i="3"/>
  <c r="F606" i="3"/>
  <c r="E606" i="3"/>
  <c r="H525" i="3"/>
  <c r="H588" i="3"/>
  <c r="H590" i="3"/>
  <c r="G588" i="3"/>
  <c r="G590" i="3"/>
  <c r="F588" i="3"/>
  <c r="F590" i="3"/>
  <c r="E588" i="3"/>
  <c r="E590" i="3"/>
  <c r="H583" i="3"/>
  <c r="G583" i="3"/>
  <c r="F583" i="3"/>
  <c r="E583" i="3"/>
  <c r="H572" i="3"/>
  <c r="G572" i="3"/>
  <c r="F572" i="3"/>
  <c r="E572" i="3"/>
  <c r="H571" i="3"/>
  <c r="G571" i="3"/>
  <c r="F571" i="3"/>
  <c r="E571" i="3"/>
  <c r="H570" i="3"/>
  <c r="H573" i="3"/>
  <c r="H584" i="3"/>
  <c r="G570" i="3"/>
  <c r="F570" i="3"/>
  <c r="E570" i="3"/>
  <c r="H569" i="3"/>
  <c r="G569" i="3"/>
  <c r="F569" i="3"/>
  <c r="E569" i="3"/>
  <c r="H564" i="3"/>
  <c r="G564" i="3"/>
  <c r="F564" i="3"/>
  <c r="E564" i="3"/>
  <c r="H563" i="3"/>
  <c r="G563" i="3"/>
  <c r="F563" i="3"/>
  <c r="E563" i="3"/>
  <c r="E561" i="3"/>
  <c r="F561" i="3"/>
  <c r="G561" i="3"/>
  <c r="H561" i="3"/>
  <c r="F558" i="3"/>
  <c r="H551" i="3"/>
  <c r="H553" i="3"/>
  <c r="G551" i="3"/>
  <c r="G553" i="3"/>
  <c r="F551" i="3"/>
  <c r="F553" i="3"/>
  <c r="E551" i="3"/>
  <c r="E553" i="3"/>
  <c r="H546" i="3"/>
  <c r="G546" i="3"/>
  <c r="F546" i="3"/>
  <c r="E546" i="3"/>
  <c r="H535" i="3"/>
  <c r="G535" i="3"/>
  <c r="F535" i="3"/>
  <c r="E535" i="3"/>
  <c r="H534" i="3"/>
  <c r="G534" i="3"/>
  <c r="F534" i="3"/>
  <c r="E534" i="3"/>
  <c r="H533" i="3"/>
  <c r="G533" i="3"/>
  <c r="F533" i="3"/>
  <c r="F536" i="3"/>
  <c r="F547" i="3"/>
  <c r="E533" i="3"/>
  <c r="H532" i="3"/>
  <c r="G532" i="3"/>
  <c r="F532" i="3"/>
  <c r="E532" i="3"/>
  <c r="H528" i="3"/>
  <c r="G528" i="3"/>
  <c r="F528" i="3"/>
  <c r="E528" i="3"/>
  <c r="H527" i="3"/>
  <c r="G527" i="3"/>
  <c r="F527" i="3"/>
  <c r="E527" i="3"/>
  <c r="H526" i="3"/>
  <c r="G526" i="3"/>
  <c r="F526" i="3"/>
  <c r="E526" i="3"/>
  <c r="E524" i="3"/>
  <c r="F524" i="3"/>
  <c r="G524" i="3"/>
  <c r="H524" i="3"/>
  <c r="F521" i="3"/>
  <c r="H536" i="3"/>
  <c r="H547" i="3"/>
  <c r="E833" i="3"/>
  <c r="E844" i="3"/>
  <c r="E846" i="3"/>
  <c r="E855" i="3"/>
  <c r="F771" i="3"/>
  <c r="G647" i="3"/>
  <c r="G658" i="3"/>
  <c r="E699" i="3"/>
  <c r="E701" i="3"/>
  <c r="E1585" i="3"/>
  <c r="E1587" i="3"/>
  <c r="G536" i="3"/>
  <c r="G547" i="3"/>
  <c r="G549" i="3"/>
  <c r="F1549" i="3"/>
  <c r="F1551" i="3"/>
  <c r="H1386" i="3"/>
  <c r="H1397" i="3"/>
  <c r="H1399" i="3"/>
  <c r="E1513" i="3"/>
  <c r="E1517" i="3"/>
  <c r="E1518" i="3"/>
  <c r="L1343" i="3"/>
  <c r="E1621" i="3"/>
  <c r="E1623" i="3"/>
  <c r="H1585" i="3"/>
  <c r="H1587" i="3"/>
  <c r="H699" i="3"/>
  <c r="H703" i="3"/>
  <c r="E807" i="3"/>
  <c r="E811" i="3"/>
  <c r="E812" i="3"/>
  <c r="L532" i="3"/>
  <c r="G1513" i="3"/>
  <c r="G1517" i="3"/>
  <c r="H1513" i="3"/>
  <c r="H1515" i="3"/>
  <c r="F1621" i="3"/>
  <c r="F1625" i="3"/>
  <c r="F1626" i="3"/>
  <c r="M1346" i="3"/>
  <c r="E1549" i="3"/>
  <c r="E1553" i="3"/>
  <c r="E1554" i="3"/>
  <c r="L1344" i="3"/>
  <c r="F1513" i="3"/>
  <c r="F1517" i="3"/>
  <c r="F1518" i="3"/>
  <c r="M1343" i="3"/>
  <c r="G1621" i="3"/>
  <c r="F1585" i="3"/>
  <c r="F1589" i="3"/>
  <c r="F1590" i="3"/>
  <c r="M1345" i="3"/>
  <c r="E1349" i="3"/>
  <c r="E1360" i="3"/>
  <c r="E1362" i="3"/>
  <c r="G735" i="3"/>
  <c r="G739" i="3"/>
  <c r="F879" i="3"/>
  <c r="F890" i="3"/>
  <c r="F892" i="3"/>
  <c r="F901" i="3"/>
  <c r="G807" i="3"/>
  <c r="G811" i="3"/>
  <c r="H1041" i="3"/>
  <c r="H1045" i="3"/>
  <c r="H1621" i="3"/>
  <c r="H1625" i="3"/>
  <c r="F1553" i="3"/>
  <c r="H1549" i="3"/>
  <c r="G1585" i="3"/>
  <c r="G1549" i="3"/>
  <c r="G771" i="3"/>
  <c r="G773" i="3"/>
  <c r="F699" i="3"/>
  <c r="F701" i="3"/>
  <c r="H807" i="3"/>
  <c r="H811" i="3"/>
  <c r="H771" i="3"/>
  <c r="H775" i="3"/>
  <c r="H776" i="3"/>
  <c r="O531" i="3"/>
  <c r="G573" i="3"/>
  <c r="G584" i="3"/>
  <c r="G586" i="3"/>
  <c r="F807" i="3"/>
  <c r="F811" i="3"/>
  <c r="F812" i="3"/>
  <c r="M532" i="3"/>
  <c r="E771" i="3"/>
  <c r="E773" i="3"/>
  <c r="H735" i="3"/>
  <c r="H737" i="3"/>
  <c r="F647" i="3"/>
  <c r="F658" i="3"/>
  <c r="G699" i="3"/>
  <c r="G703" i="3"/>
  <c r="E735" i="3"/>
  <c r="E739" i="3"/>
  <c r="E1167" i="3"/>
  <c r="E1169" i="3"/>
  <c r="F735" i="3"/>
  <c r="F739" i="3"/>
  <c r="E703" i="3"/>
  <c r="E704" i="3"/>
  <c r="L529" i="3"/>
  <c r="F775" i="3"/>
  <c r="F776" i="3"/>
  <c r="M531" i="3"/>
  <c r="F773" i="3"/>
  <c r="F610" i="3"/>
  <c r="F621" i="3"/>
  <c r="F1131" i="3"/>
  <c r="F1135" i="3"/>
  <c r="F1136" i="3"/>
  <c r="N835" i="3"/>
  <c r="E573" i="3"/>
  <c r="E584" i="3"/>
  <c r="G868" i="3"/>
  <c r="G872" i="3"/>
  <c r="F1122" i="3"/>
  <c r="F1126" i="3"/>
  <c r="F1127" i="3"/>
  <c r="N834" i="3"/>
  <c r="H1032" i="3"/>
  <c r="H1034" i="3"/>
  <c r="H1122" i="3"/>
  <c r="H1126" i="3"/>
  <c r="H1127" i="3"/>
  <c r="P834" i="3"/>
  <c r="E1131" i="3"/>
  <c r="E1135" i="3"/>
  <c r="E1136" i="3"/>
  <c r="M835" i="3"/>
  <c r="G1122" i="3"/>
  <c r="G1124" i="3"/>
  <c r="H1167" i="3"/>
  <c r="H1169" i="3"/>
  <c r="H647" i="3"/>
  <c r="H658" i="3"/>
  <c r="E822" i="3"/>
  <c r="E826" i="3"/>
  <c r="F1379" i="3"/>
  <c r="F960" i="3"/>
  <c r="H1362" i="3"/>
  <c r="E1122" i="3"/>
  <c r="E1126" i="3"/>
  <c r="E1127" i="3"/>
  <c r="M834" i="3"/>
  <c r="G960" i="3"/>
  <c r="G964" i="3"/>
  <c r="G985" i="3"/>
  <c r="F1472" i="3"/>
  <c r="F1474" i="3"/>
  <c r="H1176" i="3"/>
  <c r="H1180" i="3"/>
  <c r="G822" i="3"/>
  <c r="G826" i="3"/>
  <c r="G1086" i="3"/>
  <c r="G1090" i="3"/>
  <c r="H1131" i="3"/>
  <c r="H1133" i="3"/>
  <c r="G1131" i="3"/>
  <c r="G1133" i="3"/>
  <c r="F1086" i="3"/>
  <c r="F1090" i="3"/>
  <c r="E1086" i="3"/>
  <c r="E1088" i="3"/>
  <c r="E892" i="3"/>
  <c r="E901" i="3"/>
  <c r="G914" i="3"/>
  <c r="G938" i="3"/>
  <c r="G947" i="3"/>
  <c r="E1417" i="3"/>
  <c r="E1438" i="3"/>
  <c r="F1012" i="3"/>
  <c r="F1032" i="3"/>
  <c r="F1036" i="3"/>
  <c r="F1037" i="3"/>
  <c r="N830" i="3"/>
  <c r="F1077" i="3"/>
  <c r="F1081" i="3"/>
  <c r="H822" i="3"/>
  <c r="H846" i="3"/>
  <c r="H855" i="3"/>
  <c r="E868" i="3"/>
  <c r="H914" i="3"/>
  <c r="E1342" i="3"/>
  <c r="G1379" i="3"/>
  <c r="F1399" i="3"/>
  <c r="F1417" i="3"/>
  <c r="F1438" i="3"/>
  <c r="F1167" i="3"/>
  <c r="F1171" i="3"/>
  <c r="F1172" i="3"/>
  <c r="N836" i="3"/>
  <c r="G1077" i="3"/>
  <c r="G1081" i="3"/>
  <c r="F868" i="3"/>
  <c r="F872" i="3"/>
  <c r="E938" i="3"/>
  <c r="E947" i="3"/>
  <c r="E960" i="3"/>
  <c r="G1362" i="3"/>
  <c r="G1399" i="3"/>
  <c r="G1012" i="3"/>
  <c r="G1032" i="3"/>
  <c r="G1034" i="3"/>
  <c r="H1077" i="3"/>
  <c r="H1081" i="3"/>
  <c r="E1012" i="3"/>
  <c r="E1032" i="3"/>
  <c r="E1034" i="3"/>
  <c r="E1081" i="3"/>
  <c r="E1079" i="3"/>
  <c r="F1176" i="3"/>
  <c r="G1175" i="3"/>
  <c r="G1176" i="3"/>
  <c r="G1167" i="3"/>
  <c r="E1176" i="3"/>
  <c r="H1086" i="3"/>
  <c r="E1379" i="3"/>
  <c r="H1342" i="3"/>
  <c r="F846" i="3"/>
  <c r="F855" i="3"/>
  <c r="G892" i="3"/>
  <c r="G901" i="3"/>
  <c r="E536" i="3"/>
  <c r="E547" i="3"/>
  <c r="E549" i="3"/>
  <c r="H925" i="3"/>
  <c r="H936" i="3"/>
  <c r="H938" i="3"/>
  <c r="H947" i="3"/>
  <c r="G846" i="3"/>
  <c r="G855" i="3"/>
  <c r="F938" i="3"/>
  <c r="F947" i="3"/>
  <c r="H1454" i="3"/>
  <c r="H1475" i="3"/>
  <c r="E1475" i="3"/>
  <c r="F1342" i="3"/>
  <c r="G1454" i="3"/>
  <c r="G1475" i="3"/>
  <c r="G1342" i="3"/>
  <c r="F1362" i="3"/>
  <c r="E1399" i="3"/>
  <c r="H1417" i="3"/>
  <c r="H1438" i="3"/>
  <c r="G1417" i="3"/>
  <c r="G1438" i="3"/>
  <c r="F1454" i="3"/>
  <c r="H1375" i="3"/>
  <c r="H1379" i="3"/>
  <c r="H821" i="3"/>
  <c r="E993" i="3"/>
  <c r="F993" i="3"/>
  <c r="H872" i="3"/>
  <c r="F918" i="3"/>
  <c r="H964" i="3"/>
  <c r="H985" i="3"/>
  <c r="G993" i="3"/>
  <c r="F826" i="3"/>
  <c r="H892" i="3"/>
  <c r="E914" i="3"/>
  <c r="H993" i="3"/>
  <c r="F573" i="3"/>
  <c r="F584" i="3"/>
  <c r="F586" i="3"/>
  <c r="H549" i="3"/>
  <c r="H529" i="3"/>
  <c r="G562" i="3"/>
  <c r="G566" i="3"/>
  <c r="F562" i="3"/>
  <c r="F566" i="3"/>
  <c r="F549" i="3"/>
  <c r="E562" i="3"/>
  <c r="E566" i="3"/>
  <c r="E586" i="3"/>
  <c r="F525" i="3"/>
  <c r="F529" i="3"/>
  <c r="E525" i="3"/>
  <c r="E529" i="3"/>
  <c r="H586" i="3"/>
  <c r="H566" i="3"/>
  <c r="G525" i="3"/>
  <c r="G529" i="3"/>
  <c r="G177" i="11"/>
  <c r="G179" i="11"/>
  <c r="F177" i="11"/>
  <c r="F179" i="11"/>
  <c r="E177" i="11"/>
  <c r="E179" i="11"/>
  <c r="D177" i="11"/>
  <c r="D179" i="11"/>
  <c r="G174" i="11"/>
  <c r="F174" i="11"/>
  <c r="E174" i="11"/>
  <c r="D174" i="11"/>
  <c r="G168" i="11"/>
  <c r="G170" i="11"/>
  <c r="F168" i="11"/>
  <c r="F170" i="11"/>
  <c r="E168" i="11"/>
  <c r="E170" i="11"/>
  <c r="D168" i="11"/>
  <c r="D170" i="11"/>
  <c r="G163" i="11"/>
  <c r="F163" i="11"/>
  <c r="E163" i="11"/>
  <c r="D163" i="11"/>
  <c r="G152" i="11"/>
  <c r="F152" i="11"/>
  <c r="E152" i="11"/>
  <c r="D152" i="11"/>
  <c r="G151" i="11"/>
  <c r="F151" i="11"/>
  <c r="E151" i="11"/>
  <c r="D151" i="11"/>
  <c r="G150" i="11"/>
  <c r="F150" i="11"/>
  <c r="E150" i="11"/>
  <c r="D150" i="11"/>
  <c r="D146" i="11"/>
  <c r="E146" i="11"/>
  <c r="F146" i="11"/>
  <c r="G146" i="11"/>
  <c r="G145" i="11"/>
  <c r="F145" i="11"/>
  <c r="E145" i="11"/>
  <c r="D145" i="11"/>
  <c r="G144" i="11"/>
  <c r="F144" i="11"/>
  <c r="E144" i="11"/>
  <c r="D144" i="11"/>
  <c r="G143" i="11"/>
  <c r="G147" i="11" s="1"/>
  <c r="F143" i="11"/>
  <c r="F147" i="11" s="1"/>
  <c r="E143" i="11"/>
  <c r="E147" i="11" s="1"/>
  <c r="D143" i="11"/>
  <c r="D147" i="11" s="1"/>
  <c r="D142" i="11"/>
  <c r="E142" i="11"/>
  <c r="F142" i="11"/>
  <c r="G142" i="11"/>
  <c r="E139" i="11"/>
  <c r="G132" i="11"/>
  <c r="G134" i="11"/>
  <c r="F132" i="11"/>
  <c r="F134" i="11"/>
  <c r="E132" i="11"/>
  <c r="E134" i="11"/>
  <c r="D132" i="11"/>
  <c r="D134" i="11"/>
  <c r="G129" i="11"/>
  <c r="G130" i="11" s="1"/>
  <c r="F129" i="11"/>
  <c r="E129" i="11"/>
  <c r="E130" i="11" s="1"/>
  <c r="D129" i="11"/>
  <c r="G123" i="11"/>
  <c r="G125" i="11"/>
  <c r="F123" i="11"/>
  <c r="F125" i="11"/>
  <c r="E123" i="11"/>
  <c r="E125" i="11"/>
  <c r="D123" i="11"/>
  <c r="D125" i="11"/>
  <c r="G118" i="11"/>
  <c r="F118" i="11"/>
  <c r="E118" i="11"/>
  <c r="D118" i="11"/>
  <c r="G107" i="11"/>
  <c r="F107" i="11"/>
  <c r="E107" i="11"/>
  <c r="D107" i="11"/>
  <c r="G106" i="11"/>
  <c r="F106" i="11"/>
  <c r="E106" i="11"/>
  <c r="D106" i="11"/>
  <c r="G105" i="11"/>
  <c r="F105" i="11"/>
  <c r="E105" i="11"/>
  <c r="D105" i="11"/>
  <c r="D101" i="11"/>
  <c r="E101" i="11"/>
  <c r="F101" i="11"/>
  <c r="G101" i="11"/>
  <c r="G100" i="11"/>
  <c r="F100" i="11"/>
  <c r="E100" i="11"/>
  <c r="D100" i="11"/>
  <c r="G99" i="11"/>
  <c r="F99" i="11"/>
  <c r="E99" i="11"/>
  <c r="D99" i="11"/>
  <c r="G98" i="11"/>
  <c r="G102" i="11" s="1"/>
  <c r="F98" i="11"/>
  <c r="F102" i="11" s="1"/>
  <c r="E98" i="11"/>
  <c r="E102" i="11" s="1"/>
  <c r="D98" i="11"/>
  <c r="D102" i="11" s="1"/>
  <c r="D97" i="11"/>
  <c r="E97" i="11"/>
  <c r="F97" i="11"/>
  <c r="G97" i="11"/>
  <c r="E94" i="11"/>
  <c r="G86" i="11"/>
  <c r="G88" i="11"/>
  <c r="F86" i="11"/>
  <c r="F88" i="11"/>
  <c r="E86" i="11"/>
  <c r="E88" i="11"/>
  <c r="D86" i="11"/>
  <c r="D88" i="11"/>
  <c r="G83" i="11"/>
  <c r="G84" i="11" s="1"/>
  <c r="F83" i="11"/>
  <c r="F84" i="11" s="1"/>
  <c r="E83" i="11"/>
  <c r="D83" i="11"/>
  <c r="D84" i="11" s="1"/>
  <c r="G77" i="11"/>
  <c r="G79" i="11"/>
  <c r="F77" i="11"/>
  <c r="F79" i="11"/>
  <c r="E77" i="11"/>
  <c r="E79" i="11"/>
  <c r="D77" i="11"/>
  <c r="D79" i="11"/>
  <c r="G72" i="11"/>
  <c r="F72" i="11"/>
  <c r="E72" i="11"/>
  <c r="D72" i="11"/>
  <c r="G61" i="11"/>
  <c r="F61" i="11"/>
  <c r="E61" i="11"/>
  <c r="D61" i="11"/>
  <c r="G60" i="11"/>
  <c r="F60" i="11"/>
  <c r="E60" i="11"/>
  <c r="D60" i="11"/>
  <c r="G59" i="11"/>
  <c r="F59" i="11"/>
  <c r="E59" i="11"/>
  <c r="D59" i="11"/>
  <c r="D55" i="11"/>
  <c r="E55" i="11"/>
  <c r="F55" i="11"/>
  <c r="G55" i="11"/>
  <c r="G54" i="11"/>
  <c r="F54" i="11"/>
  <c r="E54" i="11"/>
  <c r="D54" i="11"/>
  <c r="G53" i="11"/>
  <c r="F53" i="11"/>
  <c r="E53" i="11"/>
  <c r="D53" i="11"/>
  <c r="G52" i="11"/>
  <c r="G56" i="11" s="1"/>
  <c r="F52" i="11"/>
  <c r="F56" i="11" s="1"/>
  <c r="E52" i="11"/>
  <c r="E56" i="11" s="1"/>
  <c r="D52" i="11"/>
  <c r="D56" i="11" s="1"/>
  <c r="D51" i="11"/>
  <c r="E51" i="11"/>
  <c r="F51" i="11"/>
  <c r="G51" i="11"/>
  <c r="E48" i="11"/>
  <c r="G41" i="11"/>
  <c r="G43" i="11"/>
  <c r="F41" i="11"/>
  <c r="F43" i="11"/>
  <c r="E41" i="11"/>
  <c r="E43" i="11"/>
  <c r="D41" i="11"/>
  <c r="D43" i="11"/>
  <c r="G38" i="11"/>
  <c r="G39" i="11" s="1"/>
  <c r="F38" i="11"/>
  <c r="E38" i="11"/>
  <c r="E39" i="11" s="1"/>
  <c r="D38" i="11"/>
  <c r="G32" i="11"/>
  <c r="G34" i="11"/>
  <c r="F32" i="11"/>
  <c r="F34" i="11"/>
  <c r="E32" i="11"/>
  <c r="E34" i="11"/>
  <c r="D32" i="11"/>
  <c r="D34" i="11"/>
  <c r="G27" i="11"/>
  <c r="F27" i="11"/>
  <c r="E27" i="11"/>
  <c r="D27" i="11"/>
  <c r="G16" i="11"/>
  <c r="F16" i="11"/>
  <c r="E16" i="11"/>
  <c r="D16" i="11"/>
  <c r="G15" i="11"/>
  <c r="F15" i="11"/>
  <c r="E15" i="11"/>
  <c r="D15" i="11"/>
  <c r="G14" i="11"/>
  <c r="F14" i="11"/>
  <c r="E14" i="11"/>
  <c r="D14" i="11"/>
  <c r="G10" i="11"/>
  <c r="F10" i="11"/>
  <c r="E10" i="11"/>
  <c r="D10" i="11"/>
  <c r="G9" i="11"/>
  <c r="F9" i="11"/>
  <c r="E9" i="11"/>
  <c r="D9" i="11"/>
  <c r="G8" i="11"/>
  <c r="F8" i="11"/>
  <c r="E8" i="11"/>
  <c r="D8" i="11"/>
  <c r="G7" i="11"/>
  <c r="G11" i="11" s="1"/>
  <c r="F7" i="11"/>
  <c r="E7" i="11"/>
  <c r="E11" i="11" s="1"/>
  <c r="D7" i="11"/>
  <c r="D6" i="11"/>
  <c r="E6" i="11"/>
  <c r="F6" i="11"/>
  <c r="G6" i="11"/>
  <c r="E3" i="11"/>
  <c r="E10" i="9"/>
  <c r="F10" i="9"/>
  <c r="D10" i="9"/>
  <c r="F12" i="3"/>
  <c r="G12" i="3"/>
  <c r="H12" i="3"/>
  <c r="E12" i="3"/>
  <c r="E10" i="2"/>
  <c r="F10" i="2"/>
  <c r="G10" i="2"/>
  <c r="D10" i="2"/>
  <c r="E12" i="1"/>
  <c r="F12" i="1"/>
  <c r="G12" i="1"/>
  <c r="D12" i="1"/>
  <c r="E12" i="7"/>
  <c r="F12" i="7"/>
  <c r="G12" i="7"/>
  <c r="D12" i="7"/>
  <c r="G177" i="10"/>
  <c r="G179" i="10"/>
  <c r="F177" i="10"/>
  <c r="F179" i="10"/>
  <c r="E177" i="10"/>
  <c r="E179" i="10"/>
  <c r="D177" i="10"/>
  <c r="D179" i="10"/>
  <c r="G174" i="10"/>
  <c r="F174" i="10"/>
  <c r="E174" i="10"/>
  <c r="D174" i="10"/>
  <c r="G168" i="10"/>
  <c r="G170" i="10"/>
  <c r="F168" i="10"/>
  <c r="F170" i="10"/>
  <c r="E168" i="10"/>
  <c r="E170" i="10"/>
  <c r="D168" i="10"/>
  <c r="D170" i="10"/>
  <c r="G163" i="10"/>
  <c r="F163" i="10"/>
  <c r="E163" i="10"/>
  <c r="D163" i="10"/>
  <c r="G152" i="10"/>
  <c r="F152" i="10"/>
  <c r="E152" i="10"/>
  <c r="D152" i="10"/>
  <c r="G151" i="10"/>
  <c r="F151" i="10"/>
  <c r="E151" i="10"/>
  <c r="D151" i="10"/>
  <c r="G150" i="10"/>
  <c r="F150" i="10"/>
  <c r="E150" i="10"/>
  <c r="D150" i="10"/>
  <c r="D146" i="10"/>
  <c r="E146" i="10"/>
  <c r="F146" i="10"/>
  <c r="G146" i="10"/>
  <c r="G145" i="10"/>
  <c r="F145" i="10"/>
  <c r="E145" i="10"/>
  <c r="D145" i="10"/>
  <c r="G144" i="10"/>
  <c r="F144" i="10"/>
  <c r="E144" i="10"/>
  <c r="D144" i="10"/>
  <c r="G143" i="10"/>
  <c r="F143" i="10"/>
  <c r="E143" i="10"/>
  <c r="D143" i="10"/>
  <c r="D142" i="10"/>
  <c r="E142" i="10"/>
  <c r="F142" i="10"/>
  <c r="G142" i="10"/>
  <c r="E139" i="10"/>
  <c r="G132" i="10"/>
  <c r="G134" i="10"/>
  <c r="F132" i="10"/>
  <c r="F134" i="10"/>
  <c r="E132" i="10"/>
  <c r="E134" i="10"/>
  <c r="D132" i="10"/>
  <c r="D134" i="10"/>
  <c r="G129" i="10"/>
  <c r="F129" i="10"/>
  <c r="E129" i="10"/>
  <c r="D129" i="10"/>
  <c r="G123" i="10"/>
  <c r="G125" i="10"/>
  <c r="F123" i="10"/>
  <c r="F125" i="10"/>
  <c r="E123" i="10"/>
  <c r="E125" i="10"/>
  <c r="D123" i="10"/>
  <c r="D125" i="10"/>
  <c r="G118" i="10"/>
  <c r="F118" i="10"/>
  <c r="E118" i="10"/>
  <c r="D118" i="10"/>
  <c r="G107" i="10"/>
  <c r="F107" i="10"/>
  <c r="E107" i="10"/>
  <c r="D107" i="10"/>
  <c r="G106" i="10"/>
  <c r="F106" i="10"/>
  <c r="E106" i="10"/>
  <c r="D106" i="10"/>
  <c r="G105" i="10"/>
  <c r="F105" i="10"/>
  <c r="E105" i="10"/>
  <c r="D105" i="10"/>
  <c r="D101" i="10"/>
  <c r="E101" i="10"/>
  <c r="F101" i="10"/>
  <c r="G101" i="10"/>
  <c r="G100" i="10"/>
  <c r="F100" i="10"/>
  <c r="E100" i="10"/>
  <c r="D100" i="10"/>
  <c r="G99" i="10"/>
  <c r="F99" i="10"/>
  <c r="E99" i="10"/>
  <c r="D99" i="10"/>
  <c r="G98" i="10"/>
  <c r="F98" i="10"/>
  <c r="E98" i="10"/>
  <c r="D98" i="10"/>
  <c r="D97" i="10"/>
  <c r="E97" i="10"/>
  <c r="F97" i="10"/>
  <c r="G97" i="10"/>
  <c r="E94" i="10"/>
  <c r="G86" i="10"/>
  <c r="G88" i="10"/>
  <c r="F86" i="10"/>
  <c r="F88" i="10"/>
  <c r="E86" i="10"/>
  <c r="E88" i="10"/>
  <c r="D86" i="10"/>
  <c r="D88" i="10"/>
  <c r="G83" i="10"/>
  <c r="F83" i="10"/>
  <c r="E83" i="10"/>
  <c r="D83" i="10"/>
  <c r="G77" i="10"/>
  <c r="G79" i="10"/>
  <c r="F77" i="10"/>
  <c r="F79" i="10"/>
  <c r="E77" i="10"/>
  <c r="E79" i="10"/>
  <c r="D77" i="10"/>
  <c r="D79" i="10"/>
  <c r="G72" i="10"/>
  <c r="F72" i="10"/>
  <c r="E72" i="10"/>
  <c r="D72" i="10"/>
  <c r="G61" i="10"/>
  <c r="F61" i="10"/>
  <c r="E61" i="10"/>
  <c r="D61" i="10"/>
  <c r="G60" i="10"/>
  <c r="F60" i="10"/>
  <c r="E60" i="10"/>
  <c r="D60" i="10"/>
  <c r="G59" i="10"/>
  <c r="F59" i="10"/>
  <c r="E59" i="10"/>
  <c r="D59" i="10"/>
  <c r="D55" i="10"/>
  <c r="E55" i="10"/>
  <c r="F55" i="10"/>
  <c r="G55" i="10"/>
  <c r="G54" i="10"/>
  <c r="F54" i="10"/>
  <c r="E54" i="10"/>
  <c r="D54" i="10"/>
  <c r="G53" i="10"/>
  <c r="F53" i="10"/>
  <c r="E53" i="10"/>
  <c r="D53" i="10"/>
  <c r="G52" i="10"/>
  <c r="F52" i="10"/>
  <c r="E52" i="10"/>
  <c r="D52" i="10"/>
  <c r="D51" i="10"/>
  <c r="E51" i="10"/>
  <c r="F51" i="10"/>
  <c r="G51" i="10"/>
  <c r="E48" i="10"/>
  <c r="G41" i="10"/>
  <c r="G43" i="10"/>
  <c r="F41" i="10"/>
  <c r="F43" i="10"/>
  <c r="E41" i="10"/>
  <c r="E43" i="10"/>
  <c r="D41" i="10"/>
  <c r="D43" i="10"/>
  <c r="G38" i="10"/>
  <c r="F38" i="10"/>
  <c r="E38" i="10"/>
  <c r="D38" i="10"/>
  <c r="G32" i="10"/>
  <c r="G34" i="10"/>
  <c r="F32" i="10"/>
  <c r="F34" i="10"/>
  <c r="E32" i="10"/>
  <c r="E34" i="10"/>
  <c r="D32" i="10"/>
  <c r="D34" i="10"/>
  <c r="G27" i="10"/>
  <c r="F27" i="10"/>
  <c r="E27" i="10"/>
  <c r="D27" i="10"/>
  <c r="G16" i="10"/>
  <c r="F16" i="10"/>
  <c r="E16" i="10"/>
  <c r="D16" i="10"/>
  <c r="G15" i="10"/>
  <c r="F15" i="10"/>
  <c r="E15" i="10"/>
  <c r="D15" i="10"/>
  <c r="G14" i="10"/>
  <c r="F14" i="10"/>
  <c r="E14" i="10"/>
  <c r="D14" i="10"/>
  <c r="D10" i="10"/>
  <c r="E10" i="10"/>
  <c r="F10" i="10"/>
  <c r="G10" i="10"/>
  <c r="G9" i="10"/>
  <c r="F9" i="10"/>
  <c r="E9" i="10"/>
  <c r="D9" i="10"/>
  <c r="G8" i="10"/>
  <c r="F8" i="10"/>
  <c r="E8" i="10"/>
  <c r="D8" i="10"/>
  <c r="G7" i="10"/>
  <c r="F7" i="10"/>
  <c r="E7" i="10"/>
  <c r="D7" i="10"/>
  <c r="D6" i="10"/>
  <c r="E6" i="10"/>
  <c r="F6" i="10"/>
  <c r="G6" i="10"/>
  <c r="E3" i="10"/>
  <c r="D17" i="10"/>
  <c r="D28" i="10"/>
  <c r="G73" i="10"/>
  <c r="G75" i="10" s="1"/>
  <c r="D108" i="10"/>
  <c r="D119" i="10"/>
  <c r="D121" i="10"/>
  <c r="D130" i="10"/>
  <c r="D131" i="10"/>
  <c r="G164" i="10"/>
  <c r="E17" i="10"/>
  <c r="E28" i="10"/>
  <c r="E30" i="10"/>
  <c r="D73" i="10"/>
  <c r="D75" i="10" s="1"/>
  <c r="E108" i="10"/>
  <c r="E119" i="10"/>
  <c r="D164" i="10"/>
  <c r="D166" i="10"/>
  <c r="D175" i="10" s="1"/>
  <c r="D176" i="10" s="1"/>
  <c r="F17" i="10"/>
  <c r="F28" i="10"/>
  <c r="F30" i="10"/>
  <c r="F39" i="10"/>
  <c r="E73" i="10"/>
  <c r="E75" i="10"/>
  <c r="E76" i="10" s="1"/>
  <c r="E84" i="10"/>
  <c r="E85" i="10"/>
  <c r="E87" i="10" s="1"/>
  <c r="E90" i="10" s="1"/>
  <c r="L8" i="10" s="1"/>
  <c r="F108" i="10"/>
  <c r="F119" i="10"/>
  <c r="F121" i="10"/>
  <c r="E164" i="10"/>
  <c r="E166" i="10"/>
  <c r="D11" i="10"/>
  <c r="G17" i="10"/>
  <c r="G28" i="10"/>
  <c r="G30" i="10"/>
  <c r="F73" i="10"/>
  <c r="D102" i="10"/>
  <c r="G108" i="10"/>
  <c r="G119" i="10"/>
  <c r="G121" i="10"/>
  <c r="F164" i="10"/>
  <c r="F166" i="10" s="1"/>
  <c r="G164" i="11"/>
  <c r="G28" i="11"/>
  <c r="G30" i="11"/>
  <c r="F164" i="11"/>
  <c r="F166" i="11"/>
  <c r="E119" i="11"/>
  <c r="D28" i="11"/>
  <c r="E73" i="11"/>
  <c r="E75" i="11"/>
  <c r="F119" i="11"/>
  <c r="E28" i="11"/>
  <c r="E30" i="11"/>
  <c r="F73" i="11"/>
  <c r="D119" i="11"/>
  <c r="D121" i="11"/>
  <c r="G119" i="11"/>
  <c r="G121" i="11"/>
  <c r="D164" i="11"/>
  <c r="D73" i="11"/>
  <c r="F28" i="11"/>
  <c r="F30" i="11"/>
  <c r="G73" i="11"/>
  <c r="G75" i="11"/>
  <c r="E164" i="11"/>
  <c r="E166" i="11"/>
  <c r="E1589" i="3"/>
  <c r="E1590" i="3"/>
  <c r="L1345" i="3"/>
  <c r="H1589" i="3"/>
  <c r="H1590" i="3"/>
  <c r="O1345" i="3"/>
  <c r="H1517" i="3"/>
  <c r="H1518" i="3"/>
  <c r="O1343" i="3"/>
  <c r="H739" i="3"/>
  <c r="H740" i="3"/>
  <c r="O530" i="3"/>
  <c r="E1515" i="3"/>
  <c r="G775" i="3"/>
  <c r="G776" i="3"/>
  <c r="N531" i="3"/>
  <c r="F1587" i="3"/>
  <c r="H701" i="3"/>
  <c r="F1623" i="3"/>
  <c r="F1124" i="3"/>
  <c r="E1171" i="3"/>
  <c r="E1172" i="3"/>
  <c r="M836" i="3"/>
  <c r="E1625" i="3"/>
  <c r="E1626" i="3"/>
  <c r="L1346" i="3"/>
  <c r="G1515" i="3"/>
  <c r="G1518" i="3"/>
  <c r="N1343" i="3"/>
  <c r="H1043" i="3"/>
  <c r="H1046" i="3"/>
  <c r="P831" i="3"/>
  <c r="E809" i="3"/>
  <c r="G737" i="3"/>
  <c r="G740" i="3"/>
  <c r="N530" i="3"/>
  <c r="F1554" i="3"/>
  <c r="M1344" i="3"/>
  <c r="E737" i="3"/>
  <c r="F1515" i="3"/>
  <c r="E1551" i="3"/>
  <c r="F703" i="3"/>
  <c r="F704" i="3"/>
  <c r="M529" i="3"/>
  <c r="G1623" i="3"/>
  <c r="G1625" i="3"/>
  <c r="H1623" i="3"/>
  <c r="H1626" i="3"/>
  <c r="O1346" i="3"/>
  <c r="H773" i="3"/>
  <c r="G809" i="3"/>
  <c r="E775" i="3"/>
  <c r="E776" i="3"/>
  <c r="L531" i="3"/>
  <c r="G1589" i="3"/>
  <c r="G1590" i="3"/>
  <c r="N1345" i="3"/>
  <c r="G1587" i="3"/>
  <c r="G1553" i="3"/>
  <c r="G1551" i="3"/>
  <c r="H1553" i="3"/>
  <c r="H1551" i="3"/>
  <c r="E740" i="3"/>
  <c r="L530" i="3"/>
  <c r="G812" i="3"/>
  <c r="N532" i="3"/>
  <c r="F809" i="3"/>
  <c r="G701" i="3"/>
  <c r="G704" i="3"/>
  <c r="N529" i="3"/>
  <c r="H809" i="3"/>
  <c r="H812" i="3"/>
  <c r="O532" i="3"/>
  <c r="F737" i="3"/>
  <c r="F740" i="3"/>
  <c r="M530" i="3"/>
  <c r="F1133" i="3"/>
  <c r="H704" i="3"/>
  <c r="O529" i="3"/>
  <c r="E1124" i="3"/>
  <c r="G1126" i="3"/>
  <c r="G1127" i="3"/>
  <c r="O834" i="3"/>
  <c r="E1090" i="3"/>
  <c r="E1091" i="3"/>
  <c r="M833" i="3"/>
  <c r="F1169" i="3"/>
  <c r="F1400" i="3"/>
  <c r="F1404" i="3"/>
  <c r="G1088" i="3"/>
  <c r="G1091" i="3"/>
  <c r="O833" i="3"/>
  <c r="G1079" i="3"/>
  <c r="G1082" i="3"/>
  <c r="O832" i="3"/>
  <c r="H1036" i="3"/>
  <c r="H1037" i="3"/>
  <c r="P830" i="3"/>
  <c r="H1171" i="3"/>
  <c r="H1172" i="3"/>
  <c r="P836" i="3"/>
  <c r="F1079" i="3"/>
  <c r="G1400" i="3"/>
  <c r="G1404" i="3"/>
  <c r="E1363" i="3"/>
  <c r="E1365" i="3"/>
  <c r="H1363" i="3"/>
  <c r="H1367" i="3"/>
  <c r="G1363" i="3"/>
  <c r="G1367" i="3"/>
  <c r="G1135" i="3"/>
  <c r="G1136" i="3"/>
  <c r="O835" i="3"/>
  <c r="F1041" i="3"/>
  <c r="F1043" i="3"/>
  <c r="E847" i="3"/>
  <c r="E851" i="3"/>
  <c r="H1400" i="3"/>
  <c r="H1402" i="3"/>
  <c r="F1088" i="3"/>
  <c r="F1091" i="3"/>
  <c r="N833" i="3"/>
  <c r="E856" i="3"/>
  <c r="E860" i="3"/>
  <c r="H1135" i="3"/>
  <c r="H1136" i="3"/>
  <c r="P835" i="3"/>
  <c r="E1036" i="3"/>
  <c r="E1037" i="3"/>
  <c r="M830" i="3"/>
  <c r="E1133" i="3"/>
  <c r="H1124" i="3"/>
  <c r="H1178" i="3"/>
  <c r="H1181" i="3"/>
  <c r="P837" i="3"/>
  <c r="F1034" i="3"/>
  <c r="F847" i="3"/>
  <c r="F851" i="3"/>
  <c r="H1079" i="3"/>
  <c r="H1082" i="3"/>
  <c r="P832" i="3"/>
  <c r="F964" i="3"/>
  <c r="F985" i="3"/>
  <c r="F987" i="3"/>
  <c r="F893" i="3"/>
  <c r="F897" i="3"/>
  <c r="G847" i="3"/>
  <c r="G849" i="3"/>
  <c r="F1475" i="3"/>
  <c r="F1479" i="3"/>
  <c r="F1480" i="3"/>
  <c r="M1337" i="3"/>
  <c r="E1082" i="3"/>
  <c r="M832" i="3"/>
  <c r="F1082" i="3"/>
  <c r="N832" i="3"/>
  <c r="G1041" i="3"/>
  <c r="G1043" i="3"/>
  <c r="G1036" i="3"/>
  <c r="G1037" i="3"/>
  <c r="O830" i="3"/>
  <c r="F939" i="3"/>
  <c r="F941" i="3"/>
  <c r="G893" i="3"/>
  <c r="G897" i="3"/>
  <c r="E918" i="3"/>
  <c r="E939" i="3"/>
  <c r="E943" i="3"/>
  <c r="E944" i="3"/>
  <c r="M821" i="3"/>
  <c r="H826" i="3"/>
  <c r="H847" i="3"/>
  <c r="H851" i="3"/>
  <c r="G918" i="3"/>
  <c r="G939" i="3"/>
  <c r="G941" i="3"/>
  <c r="H918" i="3"/>
  <c r="H948" i="3"/>
  <c r="F856" i="3"/>
  <c r="F860" i="3"/>
  <c r="E964" i="3"/>
  <c r="E985" i="3"/>
  <c r="E987" i="3"/>
  <c r="E1041" i="3"/>
  <c r="E872" i="3"/>
  <c r="E893" i="3"/>
  <c r="E897" i="3"/>
  <c r="E1180" i="3"/>
  <c r="E1178" i="3"/>
  <c r="G1171" i="3"/>
  <c r="G1169" i="3"/>
  <c r="F1180" i="3"/>
  <c r="F1178" i="3"/>
  <c r="G1180" i="3"/>
  <c r="G1178" i="3"/>
  <c r="H1090" i="3"/>
  <c r="H1088" i="3"/>
  <c r="E1400" i="3"/>
  <c r="E1404" i="3"/>
  <c r="G1442" i="3"/>
  <c r="G1443" i="3"/>
  <c r="N1336" i="3"/>
  <c r="G1440" i="3"/>
  <c r="G1479" i="3"/>
  <c r="G1477" i="3"/>
  <c r="E1479" i="3"/>
  <c r="E1480" i="3"/>
  <c r="L1337" i="3"/>
  <c r="E1477" i="3"/>
  <c r="F1442" i="3"/>
  <c r="F1443" i="3"/>
  <c r="M1336" i="3"/>
  <c r="F1440" i="3"/>
  <c r="H1442" i="3"/>
  <c r="H1440" i="3"/>
  <c r="H1479" i="3"/>
  <c r="H1477" i="3"/>
  <c r="F1363" i="3"/>
  <c r="E1442" i="3"/>
  <c r="E1443" i="3"/>
  <c r="L1336" i="3"/>
  <c r="E1440" i="3"/>
  <c r="H994" i="3"/>
  <c r="H998" i="3"/>
  <c r="G856" i="3"/>
  <c r="G858" i="3"/>
  <c r="H989" i="3"/>
  <c r="H987" i="3"/>
  <c r="G902" i="3"/>
  <c r="F902" i="3"/>
  <c r="H901" i="3"/>
  <c r="H902" i="3"/>
  <c r="H893" i="3"/>
  <c r="G989" i="3"/>
  <c r="G987" i="3"/>
  <c r="G994" i="3"/>
  <c r="F948" i="3"/>
  <c r="H550" i="3"/>
  <c r="H552" i="3"/>
  <c r="G550" i="3"/>
  <c r="G554" i="3"/>
  <c r="E587" i="3"/>
  <c r="E591" i="3"/>
  <c r="E550" i="3"/>
  <c r="E554" i="3"/>
  <c r="G587" i="3"/>
  <c r="G589" i="3"/>
  <c r="F587" i="3"/>
  <c r="F589" i="3"/>
  <c r="F550" i="3"/>
  <c r="F554" i="3"/>
  <c r="H587" i="3"/>
  <c r="D30" i="10"/>
  <c r="D31" i="10"/>
  <c r="D166" i="11"/>
  <c r="D175" i="11"/>
  <c r="F121" i="11"/>
  <c r="F130" i="11"/>
  <c r="D75" i="11"/>
  <c r="F75" i="11"/>
  <c r="D30" i="11"/>
  <c r="D39" i="11"/>
  <c r="E121" i="11"/>
  <c r="D130" i="11"/>
  <c r="G166" i="11"/>
  <c r="E11" i="10"/>
  <c r="G11" i="10"/>
  <c r="F11" i="10"/>
  <c r="F75" i="10"/>
  <c r="F76" i="10" s="1"/>
  <c r="F102" i="10"/>
  <c r="E121" i="10"/>
  <c r="D167" i="10"/>
  <c r="D171" i="10" s="1"/>
  <c r="D172" i="10" s="1"/>
  <c r="K11" i="10" s="1"/>
  <c r="E102" i="10"/>
  <c r="G102" i="10"/>
  <c r="F130" i="10"/>
  <c r="F122" i="10"/>
  <c r="E175" i="10"/>
  <c r="E176" i="10" s="1"/>
  <c r="E167" i="10"/>
  <c r="E169" i="10" s="1"/>
  <c r="G166" i="10"/>
  <c r="G502" i="9"/>
  <c r="G504" i="9"/>
  <c r="F502" i="9"/>
  <c r="F504" i="9"/>
  <c r="E502" i="9"/>
  <c r="E504" i="9"/>
  <c r="D502" i="9"/>
  <c r="D504" i="9"/>
  <c r="G497" i="9"/>
  <c r="F497" i="9"/>
  <c r="E497" i="9"/>
  <c r="D497" i="9"/>
  <c r="G486" i="9"/>
  <c r="F486" i="9"/>
  <c r="E486" i="9"/>
  <c r="D486" i="9"/>
  <c r="G485" i="9"/>
  <c r="F485" i="9"/>
  <c r="E485" i="9"/>
  <c r="D485" i="9"/>
  <c r="G484" i="9"/>
  <c r="F484" i="9"/>
  <c r="E484" i="9"/>
  <c r="D484" i="9"/>
  <c r="D480" i="9"/>
  <c r="E480" i="9"/>
  <c r="F480" i="9"/>
  <c r="G480" i="9"/>
  <c r="G479" i="9"/>
  <c r="F479" i="9"/>
  <c r="E479" i="9"/>
  <c r="D479" i="9"/>
  <c r="G478" i="9"/>
  <c r="F478" i="9"/>
  <c r="E478" i="9"/>
  <c r="D478" i="9"/>
  <c r="G477" i="9"/>
  <c r="F477" i="9"/>
  <c r="E477" i="9"/>
  <c r="D477" i="9"/>
  <c r="D476" i="9"/>
  <c r="E476" i="9"/>
  <c r="F476" i="9"/>
  <c r="G476" i="9"/>
  <c r="E473" i="9"/>
  <c r="G466" i="9"/>
  <c r="G468" i="9"/>
  <c r="F466" i="9"/>
  <c r="F468" i="9"/>
  <c r="E466" i="9"/>
  <c r="E468" i="9"/>
  <c r="D466" i="9"/>
  <c r="D468" i="9"/>
  <c r="G461" i="9"/>
  <c r="F461" i="9"/>
  <c r="E461" i="9"/>
  <c r="D461" i="9"/>
  <c r="G450" i="9"/>
  <c r="F450" i="9"/>
  <c r="E450" i="9"/>
  <c r="D450" i="9"/>
  <c r="G449" i="9"/>
  <c r="F449" i="9"/>
  <c r="E449" i="9"/>
  <c r="D449" i="9"/>
  <c r="G448" i="9"/>
  <c r="F448" i="9"/>
  <c r="E448" i="9"/>
  <c r="D448" i="9"/>
  <c r="D444" i="9"/>
  <c r="E444" i="9"/>
  <c r="F444" i="9"/>
  <c r="G444" i="9"/>
  <c r="G443" i="9"/>
  <c r="F443" i="9"/>
  <c r="E443" i="9"/>
  <c r="D443" i="9"/>
  <c r="G442" i="9"/>
  <c r="F442" i="9"/>
  <c r="E442" i="9"/>
  <c r="D442" i="9"/>
  <c r="G441" i="9"/>
  <c r="F441" i="9"/>
  <c r="E441" i="9"/>
  <c r="D441" i="9"/>
  <c r="D440" i="9"/>
  <c r="E440" i="9"/>
  <c r="F440" i="9"/>
  <c r="G440" i="9"/>
  <c r="E437" i="9"/>
  <c r="G86" i="9"/>
  <c r="G88" i="9"/>
  <c r="F86" i="9"/>
  <c r="F88" i="9"/>
  <c r="E86" i="9"/>
  <c r="E88" i="9"/>
  <c r="D86" i="9"/>
  <c r="D88" i="9"/>
  <c r="G83" i="9"/>
  <c r="F83" i="9"/>
  <c r="E83" i="9"/>
  <c r="D83" i="9"/>
  <c r="G77" i="9"/>
  <c r="G79" i="9"/>
  <c r="F77" i="9"/>
  <c r="F79" i="9"/>
  <c r="E77" i="9"/>
  <c r="E79" i="9"/>
  <c r="D77" i="9"/>
  <c r="D79" i="9"/>
  <c r="G72" i="9"/>
  <c r="F72" i="9"/>
  <c r="E72" i="9"/>
  <c r="D72" i="9"/>
  <c r="G61" i="9"/>
  <c r="F61" i="9"/>
  <c r="E61" i="9"/>
  <c r="D61" i="9"/>
  <c r="G60" i="9"/>
  <c r="F60" i="9"/>
  <c r="E60" i="9"/>
  <c r="D60" i="9"/>
  <c r="G59" i="9"/>
  <c r="F59" i="9"/>
  <c r="E59" i="9"/>
  <c r="D59" i="9"/>
  <c r="D55" i="9"/>
  <c r="E55" i="9"/>
  <c r="F55" i="9"/>
  <c r="G55" i="9"/>
  <c r="G54" i="9"/>
  <c r="F54" i="9"/>
  <c r="E54" i="9"/>
  <c r="D54" i="9"/>
  <c r="G53" i="9"/>
  <c r="F53" i="9"/>
  <c r="E53" i="9"/>
  <c r="D53" i="9"/>
  <c r="G52" i="9"/>
  <c r="F52" i="9"/>
  <c r="E52" i="9"/>
  <c r="D52" i="9"/>
  <c r="D56" i="9"/>
  <c r="D51" i="9"/>
  <c r="E51" i="9"/>
  <c r="F51" i="9"/>
  <c r="G51" i="9"/>
  <c r="E48" i="9"/>
  <c r="G41" i="9"/>
  <c r="G43" i="9"/>
  <c r="F41" i="9"/>
  <c r="F43" i="9"/>
  <c r="E41" i="9"/>
  <c r="E43" i="9"/>
  <c r="D41" i="9"/>
  <c r="D43" i="9"/>
  <c r="G38" i="9"/>
  <c r="F38" i="9"/>
  <c r="E38" i="9"/>
  <c r="D38" i="9"/>
  <c r="G32" i="9"/>
  <c r="G34" i="9"/>
  <c r="F32" i="9"/>
  <c r="F34" i="9"/>
  <c r="E32" i="9"/>
  <c r="E34" i="9"/>
  <c r="D32" i="9"/>
  <c r="D34" i="9"/>
  <c r="G27" i="9"/>
  <c r="F27" i="9"/>
  <c r="E27" i="9"/>
  <c r="D27" i="9"/>
  <c r="G16" i="9"/>
  <c r="F16" i="9"/>
  <c r="E16" i="9"/>
  <c r="D16" i="9"/>
  <c r="G15" i="9"/>
  <c r="F15" i="9"/>
  <c r="E15" i="9"/>
  <c r="D15" i="9"/>
  <c r="G14" i="9"/>
  <c r="F14" i="9"/>
  <c r="E14" i="9"/>
  <c r="D14" i="9"/>
  <c r="G9" i="9"/>
  <c r="F9" i="9"/>
  <c r="E9" i="9"/>
  <c r="D9" i="9"/>
  <c r="G8" i="9"/>
  <c r="F8" i="9"/>
  <c r="E8" i="9"/>
  <c r="D8" i="9"/>
  <c r="G7" i="9"/>
  <c r="F7" i="9"/>
  <c r="E7" i="9"/>
  <c r="D7" i="9"/>
  <c r="D11" i="9"/>
  <c r="D6" i="9"/>
  <c r="E6" i="9"/>
  <c r="F6" i="9"/>
  <c r="G6" i="9"/>
  <c r="E3" i="9"/>
  <c r="D7" i="5"/>
  <c r="E7" i="5"/>
  <c r="F7" i="5"/>
  <c r="G7" i="5"/>
  <c r="D7" i="8"/>
  <c r="E7" i="8"/>
  <c r="F7" i="8"/>
  <c r="G7" i="8"/>
  <c r="E8" i="3"/>
  <c r="F8" i="3"/>
  <c r="G8" i="3"/>
  <c r="H8" i="3"/>
  <c r="D8" i="1"/>
  <c r="E8" i="1"/>
  <c r="F8" i="1"/>
  <c r="G8" i="1"/>
  <c r="D8" i="7"/>
  <c r="E8" i="7"/>
  <c r="F8" i="7"/>
  <c r="G8" i="7"/>
  <c r="D6" i="2"/>
  <c r="E6" i="2"/>
  <c r="F6" i="2"/>
  <c r="G6" i="2"/>
  <c r="F131" i="10"/>
  <c r="D122" i="10"/>
  <c r="D126" i="10"/>
  <c r="D127" i="10"/>
  <c r="K9" i="10"/>
  <c r="D39" i="10"/>
  <c r="D40" i="10"/>
  <c r="D44" i="10"/>
  <c r="F31" i="10"/>
  <c r="F39" i="11"/>
  <c r="F40" i="11" s="1"/>
  <c r="F44" i="11" s="1"/>
  <c r="F31" i="11"/>
  <c r="F35" i="11" s="1"/>
  <c r="F36" i="11" s="1"/>
  <c r="M5" i="11" s="1"/>
  <c r="E84" i="11"/>
  <c r="D31" i="11"/>
  <c r="D33" i="11" s="1"/>
  <c r="F56" i="9"/>
  <c r="G56" i="9"/>
  <c r="E56" i="9"/>
  <c r="E62" i="9"/>
  <c r="E73" i="9"/>
  <c r="E75" i="9"/>
  <c r="G11" i="9"/>
  <c r="E11" i="9"/>
  <c r="F11" i="9"/>
  <c r="F895" i="3"/>
  <c r="H1554" i="3"/>
  <c r="O1344" i="3"/>
  <c r="G1626" i="3"/>
  <c r="N1346" i="3"/>
  <c r="G1554" i="3"/>
  <c r="N1344" i="3"/>
  <c r="E1367" i="3"/>
  <c r="G895" i="3"/>
  <c r="G898" i="3"/>
  <c r="O819" i="3"/>
  <c r="F1402" i="3"/>
  <c r="F1405" i="3"/>
  <c r="M1335" i="3"/>
  <c r="H1365" i="3"/>
  <c r="H1368" i="3"/>
  <c r="O1334" i="3"/>
  <c r="F1477" i="3"/>
  <c r="F1045" i="3"/>
  <c r="F1046" i="3"/>
  <c r="N831" i="3"/>
  <c r="F989" i="3"/>
  <c r="F990" i="3"/>
  <c r="N823" i="3"/>
  <c r="E849" i="3"/>
  <c r="G1402" i="3"/>
  <c r="G1405" i="3"/>
  <c r="N1335" i="3"/>
  <c r="F849" i="3"/>
  <c r="F943" i="3"/>
  <c r="F944" i="3"/>
  <c r="N821" i="3"/>
  <c r="G1365" i="3"/>
  <c r="G1368" i="3"/>
  <c r="N1334" i="3"/>
  <c r="H1404" i="3"/>
  <c r="H1405" i="3"/>
  <c r="O1335" i="3"/>
  <c r="G1045" i="3"/>
  <c r="G1046" i="3"/>
  <c r="O831" i="3"/>
  <c r="E989" i="3"/>
  <c r="E990" i="3"/>
  <c r="M823" i="3"/>
  <c r="E858" i="3"/>
  <c r="E861" i="3"/>
  <c r="M818" i="3"/>
  <c r="G860" i="3"/>
  <c r="G861" i="3"/>
  <c r="O818" i="3"/>
  <c r="G851" i="3"/>
  <c r="G852" i="3"/>
  <c r="O817" i="3"/>
  <c r="F858" i="3"/>
  <c r="F861" i="3"/>
  <c r="N818" i="3"/>
  <c r="H856" i="3"/>
  <c r="H858" i="3"/>
  <c r="H849" i="3"/>
  <c r="H852" i="3"/>
  <c r="P817" i="3"/>
  <c r="E895" i="3"/>
  <c r="E898" i="3"/>
  <c r="M819" i="3"/>
  <c r="E941" i="3"/>
  <c r="E1402" i="3"/>
  <c r="E1405" i="3"/>
  <c r="L1335" i="3"/>
  <c r="F1181" i="3"/>
  <c r="N837" i="3"/>
  <c r="F994" i="3"/>
  <c r="G1172" i="3"/>
  <c r="O836" i="3"/>
  <c r="G943" i="3"/>
  <c r="G944" i="3"/>
  <c r="O821" i="3"/>
  <c r="G948" i="3"/>
  <c r="H952" i="3"/>
  <c r="H950" i="3"/>
  <c r="E948" i="3"/>
  <c r="E950" i="3"/>
  <c r="E902" i="3"/>
  <c r="E1045" i="3"/>
  <c r="E1043" i="3"/>
  <c r="H996" i="3"/>
  <c r="H999" i="3"/>
  <c r="P824" i="3"/>
  <c r="H939" i="3"/>
  <c r="E994" i="3"/>
  <c r="H1091" i="3"/>
  <c r="P833" i="3"/>
  <c r="G1181" i="3"/>
  <c r="O837" i="3"/>
  <c r="E1181" i="3"/>
  <c r="M837" i="3"/>
  <c r="H554" i="3"/>
  <c r="H555" i="3"/>
  <c r="O520" i="3"/>
  <c r="H1480" i="3"/>
  <c r="O1337" i="3"/>
  <c r="G1480" i="3"/>
  <c r="N1337" i="3"/>
  <c r="H1443" i="3"/>
  <c r="O1336" i="3"/>
  <c r="F852" i="3"/>
  <c r="N817" i="3"/>
  <c r="F1367" i="3"/>
  <c r="F1365" i="3"/>
  <c r="E1368" i="3"/>
  <c r="L1334" i="3"/>
  <c r="E852" i="3"/>
  <c r="M817" i="3"/>
  <c r="G990" i="3"/>
  <c r="O823" i="3"/>
  <c r="H897" i="3"/>
  <c r="H895" i="3"/>
  <c r="F904" i="3"/>
  <c r="F906" i="3"/>
  <c r="G998" i="3"/>
  <c r="G996" i="3"/>
  <c r="G906" i="3"/>
  <c r="G904" i="3"/>
  <c r="H990" i="3"/>
  <c r="P823" i="3"/>
  <c r="F952" i="3"/>
  <c r="F953" i="3"/>
  <c r="N822" i="3"/>
  <c r="F950" i="3"/>
  <c r="H906" i="3"/>
  <c r="H904" i="3"/>
  <c r="F898" i="3"/>
  <c r="N819" i="3"/>
  <c r="G552" i="3"/>
  <c r="G555" i="3"/>
  <c r="N520" i="3"/>
  <c r="E589" i="3"/>
  <c r="E592" i="3"/>
  <c r="L521" i="3"/>
  <c r="F552" i="3"/>
  <c r="E552" i="3"/>
  <c r="E555" i="3"/>
  <c r="L520" i="3"/>
  <c r="F591" i="3"/>
  <c r="F592" i="3"/>
  <c r="M521" i="3"/>
  <c r="G591" i="3"/>
  <c r="G592" i="3"/>
  <c r="N521" i="3"/>
  <c r="F555" i="3"/>
  <c r="M520" i="3"/>
  <c r="H591" i="3"/>
  <c r="H589" i="3"/>
  <c r="G62" i="9"/>
  <c r="G73" i="9"/>
  <c r="G75" i="9"/>
  <c r="F487" i="9"/>
  <c r="F498" i="9"/>
  <c r="F500" i="9"/>
  <c r="F17" i="9"/>
  <c r="F28" i="9"/>
  <c r="F30" i="9"/>
  <c r="F39" i="9"/>
  <c r="G487" i="9"/>
  <c r="G498" i="9"/>
  <c r="G500" i="9"/>
  <c r="E17" i="9"/>
  <c r="E28" i="9"/>
  <c r="E30" i="9"/>
  <c r="E39" i="9"/>
  <c r="G17" i="9"/>
  <c r="G28" i="9"/>
  <c r="G30" i="9"/>
  <c r="D17" i="9"/>
  <c r="D28" i="9"/>
  <c r="D30" i="9"/>
  <c r="D39" i="9"/>
  <c r="D62" i="9"/>
  <c r="D73" i="9"/>
  <c r="D75" i="9"/>
  <c r="D84" i="9"/>
  <c r="D85" i="9"/>
  <c r="F62" i="9"/>
  <c r="F73" i="9"/>
  <c r="F75" i="9"/>
  <c r="E445" i="9"/>
  <c r="G445" i="9"/>
  <c r="D481" i="9"/>
  <c r="D487" i="9"/>
  <c r="D498" i="9"/>
  <c r="D500" i="9"/>
  <c r="D451" i="9"/>
  <c r="D462" i="9"/>
  <c r="D464" i="9"/>
  <c r="F451" i="9"/>
  <c r="F462" i="9"/>
  <c r="F464" i="9"/>
  <c r="E481" i="9"/>
  <c r="E487" i="9"/>
  <c r="E498" i="9"/>
  <c r="E500" i="9"/>
  <c r="E175" i="11"/>
  <c r="G175" i="11"/>
  <c r="F175" i="11"/>
  <c r="F35" i="10"/>
  <c r="F33" i="10"/>
  <c r="G175" i="10"/>
  <c r="G176" i="10"/>
  <c r="G180" i="10" s="1"/>
  <c r="G181" i="10" s="1"/>
  <c r="N12" i="10" s="1"/>
  <c r="G167" i="10"/>
  <c r="F126" i="10"/>
  <c r="F127" i="10"/>
  <c r="M9" i="10"/>
  <c r="F124" i="10"/>
  <c r="G130" i="10"/>
  <c r="G131" i="10"/>
  <c r="G122" i="10"/>
  <c r="E39" i="10"/>
  <c r="E40" i="10"/>
  <c r="E31" i="10"/>
  <c r="F135" i="10"/>
  <c r="F133" i="10"/>
  <c r="D135" i="10"/>
  <c r="D136" i="10"/>
  <c r="K10" i="10"/>
  <c r="D133" i="10"/>
  <c r="E130" i="10"/>
  <c r="E131" i="10"/>
  <c r="E122" i="10"/>
  <c r="E89" i="10"/>
  <c r="D35" i="10"/>
  <c r="D33" i="10"/>
  <c r="F84" i="10"/>
  <c r="F85" i="10" s="1"/>
  <c r="G39" i="10"/>
  <c r="G40" i="10"/>
  <c r="G31" i="10"/>
  <c r="F40" i="10"/>
  <c r="G451" i="9"/>
  <c r="G462" i="9"/>
  <c r="G464" i="9"/>
  <c r="E451" i="9"/>
  <c r="E462" i="9"/>
  <c r="E464" i="9"/>
  <c r="G481" i="9"/>
  <c r="D445" i="9"/>
  <c r="F481" i="9"/>
  <c r="F445" i="9"/>
  <c r="G178" i="8"/>
  <c r="G180" i="8"/>
  <c r="F178" i="8"/>
  <c r="F180" i="8"/>
  <c r="E178" i="8"/>
  <c r="E180" i="8"/>
  <c r="D178" i="8"/>
  <c r="D180" i="8"/>
  <c r="G175" i="8"/>
  <c r="F175" i="8"/>
  <c r="E175" i="8"/>
  <c r="D175" i="8"/>
  <c r="G169" i="8"/>
  <c r="G171" i="8"/>
  <c r="F169" i="8"/>
  <c r="F171" i="8"/>
  <c r="E169" i="8"/>
  <c r="E171" i="8"/>
  <c r="D169" i="8"/>
  <c r="D171" i="8"/>
  <c r="G164" i="8"/>
  <c r="F164" i="8"/>
  <c r="E164" i="8"/>
  <c r="D164" i="8"/>
  <c r="G153" i="8"/>
  <c r="F153" i="8"/>
  <c r="E153" i="8"/>
  <c r="D153" i="8"/>
  <c r="G152" i="8"/>
  <c r="F152" i="8"/>
  <c r="E152" i="8"/>
  <c r="D152" i="8"/>
  <c r="G151" i="8"/>
  <c r="F151" i="8"/>
  <c r="E151" i="8"/>
  <c r="D151" i="8"/>
  <c r="G146" i="8"/>
  <c r="F146" i="8"/>
  <c r="E146" i="8"/>
  <c r="D146" i="8"/>
  <c r="G145" i="8"/>
  <c r="F145" i="8"/>
  <c r="E145" i="8"/>
  <c r="D145" i="8"/>
  <c r="B144" i="8"/>
  <c r="G144" i="8"/>
  <c r="G148" i="8"/>
  <c r="D143" i="8"/>
  <c r="E143" i="8"/>
  <c r="F143" i="8"/>
  <c r="G143" i="8"/>
  <c r="E140" i="8"/>
  <c r="G133" i="8"/>
  <c r="G135" i="8"/>
  <c r="F133" i="8"/>
  <c r="F135" i="8"/>
  <c r="E133" i="8"/>
  <c r="E135" i="8"/>
  <c r="D133" i="8"/>
  <c r="D135" i="8"/>
  <c r="G130" i="8"/>
  <c r="F130" i="8"/>
  <c r="E130" i="8"/>
  <c r="D130" i="8"/>
  <c r="G124" i="8"/>
  <c r="G126" i="8"/>
  <c r="F124" i="8"/>
  <c r="F126" i="8"/>
  <c r="E124" i="8"/>
  <c r="E126" i="8"/>
  <c r="D124" i="8"/>
  <c r="D126" i="8"/>
  <c r="G119" i="8"/>
  <c r="F119" i="8"/>
  <c r="E119" i="8"/>
  <c r="D119" i="8"/>
  <c r="G108" i="8"/>
  <c r="F108" i="8"/>
  <c r="E108" i="8"/>
  <c r="D108" i="8"/>
  <c r="G107" i="8"/>
  <c r="G120" i="8"/>
  <c r="G122" i="8"/>
  <c r="G131" i="8" s="1"/>
  <c r="G132" i="8" s="1"/>
  <c r="F107" i="8"/>
  <c r="E107" i="8"/>
  <c r="D107" i="8"/>
  <c r="G106" i="8"/>
  <c r="F106" i="8"/>
  <c r="E106" i="8"/>
  <c r="D106" i="8"/>
  <c r="G101" i="8"/>
  <c r="F101" i="8"/>
  <c r="E101" i="8"/>
  <c r="D101" i="8"/>
  <c r="G100" i="8"/>
  <c r="F100" i="8"/>
  <c r="E100" i="8"/>
  <c r="D100" i="8"/>
  <c r="B99" i="8"/>
  <c r="G99" i="8"/>
  <c r="E98" i="8"/>
  <c r="F98" i="8"/>
  <c r="G98" i="8"/>
  <c r="D98" i="8"/>
  <c r="E95" i="8"/>
  <c r="G87" i="8"/>
  <c r="G89" i="8"/>
  <c r="F87" i="8"/>
  <c r="F89" i="8"/>
  <c r="E87" i="8"/>
  <c r="E89" i="8"/>
  <c r="D87" i="8"/>
  <c r="D89" i="8"/>
  <c r="G84" i="8"/>
  <c r="F84" i="8"/>
  <c r="E84" i="8"/>
  <c r="D84" i="8"/>
  <c r="G78" i="8"/>
  <c r="G80" i="8"/>
  <c r="F78" i="8"/>
  <c r="F80" i="8"/>
  <c r="E78" i="8"/>
  <c r="E80" i="8"/>
  <c r="D78" i="8"/>
  <c r="D80" i="8"/>
  <c r="G73" i="8"/>
  <c r="F73" i="8"/>
  <c r="E73" i="8"/>
  <c r="D73" i="8"/>
  <c r="G62" i="8"/>
  <c r="F62" i="8"/>
  <c r="E62" i="8"/>
  <c r="D62" i="8"/>
  <c r="G61" i="8"/>
  <c r="F61" i="8"/>
  <c r="E61" i="8"/>
  <c r="D61" i="8"/>
  <c r="G60" i="8"/>
  <c r="F60" i="8"/>
  <c r="E60" i="8"/>
  <c r="D60" i="8"/>
  <c r="G55" i="8"/>
  <c r="F55" i="8"/>
  <c r="E55" i="8"/>
  <c r="D55" i="8"/>
  <c r="G54" i="8"/>
  <c r="F54" i="8"/>
  <c r="E54" i="8"/>
  <c r="D54" i="8"/>
  <c r="B53" i="8"/>
  <c r="G53" i="8"/>
  <c r="D52" i="8"/>
  <c r="E52" i="8"/>
  <c r="F52" i="8"/>
  <c r="G52" i="8"/>
  <c r="E49" i="8"/>
  <c r="G42" i="8"/>
  <c r="G44" i="8"/>
  <c r="F42" i="8"/>
  <c r="F44" i="8"/>
  <c r="E42" i="8"/>
  <c r="E44" i="8"/>
  <c r="D42" i="8"/>
  <c r="D44" i="8"/>
  <c r="G39" i="8"/>
  <c r="F39" i="8"/>
  <c r="E39" i="8"/>
  <c r="D39" i="8"/>
  <c r="G33" i="8"/>
  <c r="G35" i="8"/>
  <c r="F33" i="8"/>
  <c r="F35" i="8"/>
  <c r="E33" i="8"/>
  <c r="E35" i="8"/>
  <c r="D33" i="8"/>
  <c r="D35" i="8"/>
  <c r="G28" i="8"/>
  <c r="F28" i="8"/>
  <c r="E28" i="8"/>
  <c r="D28" i="8"/>
  <c r="G17" i="8"/>
  <c r="F17" i="8"/>
  <c r="E17" i="8"/>
  <c r="D17" i="8"/>
  <c r="G16" i="8"/>
  <c r="F16" i="8"/>
  <c r="E16" i="8"/>
  <c r="D16" i="8"/>
  <c r="G15" i="8"/>
  <c r="F15" i="8"/>
  <c r="E15" i="8"/>
  <c r="D15" i="8"/>
  <c r="G10" i="8"/>
  <c r="F10" i="8"/>
  <c r="E10" i="8"/>
  <c r="D10" i="8"/>
  <c r="G9" i="8"/>
  <c r="F9" i="8"/>
  <c r="E9" i="8"/>
  <c r="D9" i="8"/>
  <c r="B8" i="8"/>
  <c r="G8" i="8"/>
  <c r="G12" i="8"/>
  <c r="E4" i="8"/>
  <c r="F284" i="3"/>
  <c r="G284" i="3"/>
  <c r="H284" i="3"/>
  <c r="E284" i="3"/>
  <c r="B99" i="5"/>
  <c r="B144" i="5"/>
  <c r="B53" i="5"/>
  <c r="B8" i="5"/>
  <c r="B165" i="7"/>
  <c r="B74" i="7"/>
  <c r="D120" i="7"/>
  <c r="G179" i="7"/>
  <c r="G181" i="7"/>
  <c r="F179" i="7"/>
  <c r="F181" i="7"/>
  <c r="E179" i="7"/>
  <c r="E181" i="7"/>
  <c r="D179" i="7"/>
  <c r="D181" i="7"/>
  <c r="G176" i="7"/>
  <c r="F176" i="7"/>
  <c r="E176" i="7"/>
  <c r="D176" i="7"/>
  <c r="G170" i="7"/>
  <c r="G172" i="7"/>
  <c r="F170" i="7"/>
  <c r="F172" i="7"/>
  <c r="E170" i="7"/>
  <c r="E172" i="7"/>
  <c r="D170" i="7"/>
  <c r="D172" i="7"/>
  <c r="G165" i="7"/>
  <c r="F165" i="7"/>
  <c r="E165" i="7"/>
  <c r="D165" i="7"/>
  <c r="G154" i="7"/>
  <c r="F154" i="7"/>
  <c r="E154" i="7"/>
  <c r="D154" i="7"/>
  <c r="G153" i="7"/>
  <c r="F153" i="7"/>
  <c r="E153" i="7"/>
  <c r="D153" i="7"/>
  <c r="G152" i="7"/>
  <c r="F152" i="7"/>
  <c r="E152" i="7"/>
  <c r="D152" i="7"/>
  <c r="G147" i="7"/>
  <c r="F147" i="7"/>
  <c r="E147" i="7"/>
  <c r="D147" i="7"/>
  <c r="G146" i="7"/>
  <c r="F146" i="7"/>
  <c r="E146" i="7"/>
  <c r="D146" i="7"/>
  <c r="B145" i="7"/>
  <c r="G145" i="7"/>
  <c r="D144" i="7"/>
  <c r="E144" i="7"/>
  <c r="F144" i="7"/>
  <c r="G144" i="7"/>
  <c r="E141" i="7"/>
  <c r="G134" i="7"/>
  <c r="G136" i="7"/>
  <c r="F134" i="7"/>
  <c r="F136" i="7"/>
  <c r="E134" i="7"/>
  <c r="E136" i="7"/>
  <c r="D134" i="7"/>
  <c r="D136" i="7"/>
  <c r="G131" i="7"/>
  <c r="F131" i="7"/>
  <c r="E131" i="7"/>
  <c r="D131" i="7"/>
  <c r="G125" i="7"/>
  <c r="G127" i="7"/>
  <c r="F125" i="7"/>
  <c r="F127" i="7"/>
  <c r="E125" i="7"/>
  <c r="E127" i="7"/>
  <c r="D125" i="7"/>
  <c r="D127" i="7"/>
  <c r="G120" i="7"/>
  <c r="F120" i="7"/>
  <c r="E120" i="7"/>
  <c r="G109" i="7"/>
  <c r="F109" i="7"/>
  <c r="E109" i="7"/>
  <c r="D109" i="7"/>
  <c r="G108" i="7"/>
  <c r="F108" i="7"/>
  <c r="E108" i="7"/>
  <c r="D108" i="7"/>
  <c r="G107" i="7"/>
  <c r="F107" i="7"/>
  <c r="E107" i="7"/>
  <c r="D107" i="7"/>
  <c r="G102" i="7"/>
  <c r="F102" i="7"/>
  <c r="E102" i="7"/>
  <c r="D102" i="7"/>
  <c r="G101" i="7"/>
  <c r="F101" i="7"/>
  <c r="E101" i="7"/>
  <c r="D101" i="7"/>
  <c r="B100" i="7"/>
  <c r="G100" i="7"/>
  <c r="D99" i="7"/>
  <c r="E99" i="7"/>
  <c r="F99" i="7"/>
  <c r="G99" i="7"/>
  <c r="E96" i="7"/>
  <c r="G88" i="7"/>
  <c r="G90" i="7"/>
  <c r="F88" i="7"/>
  <c r="F90" i="7"/>
  <c r="E88" i="7"/>
  <c r="E90" i="7"/>
  <c r="D88" i="7"/>
  <c r="D90" i="7"/>
  <c r="G85" i="7"/>
  <c r="F85" i="7"/>
  <c r="E85" i="7"/>
  <c r="D85" i="7"/>
  <c r="G79" i="7"/>
  <c r="G81" i="7"/>
  <c r="F79" i="7"/>
  <c r="F81" i="7"/>
  <c r="E79" i="7"/>
  <c r="E81" i="7"/>
  <c r="D79" i="7"/>
  <c r="D81" i="7"/>
  <c r="G74" i="7"/>
  <c r="F74" i="7"/>
  <c r="E74" i="7"/>
  <c r="D74" i="7"/>
  <c r="G63" i="7"/>
  <c r="F63" i="7"/>
  <c r="E63" i="7"/>
  <c r="D63" i="7"/>
  <c r="G62" i="7"/>
  <c r="F62" i="7"/>
  <c r="E62" i="7"/>
  <c r="D62" i="7"/>
  <c r="G61" i="7"/>
  <c r="G75" i="7" s="1"/>
  <c r="G77" i="7" s="1"/>
  <c r="F61" i="7"/>
  <c r="E61" i="7"/>
  <c r="E75" i="7" s="1"/>
  <c r="E77" i="7" s="1"/>
  <c r="D61" i="7"/>
  <c r="G56" i="7"/>
  <c r="F56" i="7"/>
  <c r="E56" i="7"/>
  <c r="D56" i="7"/>
  <c r="G55" i="7"/>
  <c r="F55" i="7"/>
  <c r="E55" i="7"/>
  <c r="D55" i="7"/>
  <c r="B54" i="7"/>
  <c r="G54" i="7"/>
  <c r="D53" i="7"/>
  <c r="E53" i="7"/>
  <c r="F53" i="7"/>
  <c r="G53" i="7"/>
  <c r="E50" i="7"/>
  <c r="G43" i="7"/>
  <c r="G45" i="7"/>
  <c r="F43" i="7"/>
  <c r="F45" i="7"/>
  <c r="E43" i="7"/>
  <c r="E45" i="7"/>
  <c r="D43" i="7"/>
  <c r="D45" i="7"/>
  <c r="G40" i="7"/>
  <c r="F40" i="7"/>
  <c r="E40" i="7"/>
  <c r="D40" i="7"/>
  <c r="G34" i="7"/>
  <c r="G36" i="7"/>
  <c r="F34" i="7"/>
  <c r="F36" i="7"/>
  <c r="E34" i="7"/>
  <c r="E36" i="7"/>
  <c r="D34" i="7"/>
  <c r="D36" i="7"/>
  <c r="G29" i="7"/>
  <c r="F29" i="7"/>
  <c r="E29" i="7"/>
  <c r="D29" i="7"/>
  <c r="G18" i="7"/>
  <c r="F18" i="7"/>
  <c r="E18" i="7"/>
  <c r="D18" i="7"/>
  <c r="G17" i="7"/>
  <c r="F17" i="7"/>
  <c r="E17" i="7"/>
  <c r="D17" i="7"/>
  <c r="G16" i="7"/>
  <c r="F16" i="7"/>
  <c r="F30" i="7" s="1"/>
  <c r="F32" i="7" s="1"/>
  <c r="E16" i="7"/>
  <c r="D16" i="7"/>
  <c r="D30" i="7" s="1"/>
  <c r="D32" i="7" s="1"/>
  <c r="D41" i="7" s="1"/>
  <c r="D42" i="7" s="1"/>
  <c r="G11" i="7"/>
  <c r="F11" i="7"/>
  <c r="E11" i="7"/>
  <c r="D11" i="7"/>
  <c r="G10" i="7"/>
  <c r="F10" i="7"/>
  <c r="E10" i="7"/>
  <c r="D10" i="7"/>
  <c r="B9" i="7"/>
  <c r="G9" i="7"/>
  <c r="E5" i="7"/>
  <c r="B145" i="1"/>
  <c r="B100" i="1"/>
  <c r="B54" i="1"/>
  <c r="B9" i="1"/>
  <c r="D42" i="10"/>
  <c r="D45" i="10"/>
  <c r="K6" i="10"/>
  <c r="D124" i="10"/>
  <c r="D36" i="10"/>
  <c r="K5" i="10"/>
  <c r="F136" i="10"/>
  <c r="M10" i="10"/>
  <c r="G57" i="8"/>
  <c r="G29" i="8"/>
  <c r="G31" i="8"/>
  <c r="F29" i="8"/>
  <c r="F31" i="8"/>
  <c r="F40" i="8" s="1"/>
  <c r="F41" i="8" s="1"/>
  <c r="F120" i="8"/>
  <c r="F122" i="8" s="1"/>
  <c r="D63" i="8"/>
  <c r="D74" i="8"/>
  <c r="D76" i="8"/>
  <c r="D85" i="8"/>
  <c r="D154" i="8"/>
  <c r="D165" i="8"/>
  <c r="D167" i="8"/>
  <c r="D176" i="8"/>
  <c r="D29" i="8"/>
  <c r="D31" i="8" s="1"/>
  <c r="E63" i="8"/>
  <c r="E74" i="8"/>
  <c r="E76" i="8"/>
  <c r="E85" i="8"/>
  <c r="D120" i="8"/>
  <c r="D122" i="8"/>
  <c r="D131" i="8" s="1"/>
  <c r="D132" i="8" s="1"/>
  <c r="E154" i="8"/>
  <c r="E165" i="8"/>
  <c r="E167" i="8"/>
  <c r="E176" i="8"/>
  <c r="G63" i="8"/>
  <c r="G74" i="8"/>
  <c r="G76" i="8"/>
  <c r="G85" i="8"/>
  <c r="G86" i="8"/>
  <c r="G154" i="8"/>
  <c r="G165" i="8"/>
  <c r="G167" i="8"/>
  <c r="G176" i="8"/>
  <c r="G177" i="8"/>
  <c r="E29" i="8"/>
  <c r="E31" i="8" s="1"/>
  <c r="F63" i="8"/>
  <c r="F74" i="8"/>
  <c r="F76" i="8"/>
  <c r="F85" i="8"/>
  <c r="E120" i="8"/>
  <c r="E122" i="8"/>
  <c r="F154" i="8"/>
  <c r="F165" i="8"/>
  <c r="F167" i="8"/>
  <c r="F176" i="8"/>
  <c r="F33" i="11"/>
  <c r="D31" i="9"/>
  <c r="D35" i="9"/>
  <c r="E84" i="9"/>
  <c r="E85" i="9"/>
  <c r="E89" i="9"/>
  <c r="E76" i="9"/>
  <c r="E80" i="9"/>
  <c r="D76" i="9"/>
  <c r="D80" i="9"/>
  <c r="F501" i="9"/>
  <c r="F505" i="9"/>
  <c r="F31" i="9"/>
  <c r="F33" i="9"/>
  <c r="E31" i="9"/>
  <c r="E33" i="9"/>
  <c r="G84" i="9"/>
  <c r="G85" i="9"/>
  <c r="G87" i="9"/>
  <c r="G76" i="9"/>
  <c r="G78" i="9"/>
  <c r="D501" i="9"/>
  <c r="D503" i="9"/>
  <c r="D465" i="9"/>
  <c r="D469" i="9"/>
  <c r="D470" i="9"/>
  <c r="K369" i="9"/>
  <c r="K34" i="9"/>
  <c r="E40" i="9"/>
  <c r="E42" i="9"/>
  <c r="E501" i="9"/>
  <c r="E505" i="9"/>
  <c r="E506" i="9"/>
  <c r="E952" i="3"/>
  <c r="E953" i="3"/>
  <c r="M822" i="3"/>
  <c r="H860" i="3"/>
  <c r="H861" i="3"/>
  <c r="P818" i="3"/>
  <c r="F998" i="3"/>
  <c r="F996" i="3"/>
  <c r="H953" i="3"/>
  <c r="P822" i="3"/>
  <c r="G950" i="3"/>
  <c r="G952" i="3"/>
  <c r="E906" i="3"/>
  <c r="E904" i="3"/>
  <c r="E998" i="3"/>
  <c r="E996" i="3"/>
  <c r="H943" i="3"/>
  <c r="H941" i="3"/>
  <c r="E1046" i="3"/>
  <c r="M831" i="3"/>
  <c r="F1368" i="3"/>
  <c r="M1334" i="3"/>
  <c r="F907" i="3"/>
  <c r="N820" i="3"/>
  <c r="H907" i="3"/>
  <c r="P820" i="3"/>
  <c r="G999" i="3"/>
  <c r="O824" i="3"/>
  <c r="G907" i="3"/>
  <c r="O820" i="3"/>
  <c r="H898" i="3"/>
  <c r="P819" i="3"/>
  <c r="H592" i="3"/>
  <c r="O521" i="3"/>
  <c r="F36" i="10"/>
  <c r="M5" i="10"/>
  <c r="D40" i="9"/>
  <c r="D42" i="9"/>
  <c r="G35" i="10"/>
  <c r="G33" i="10"/>
  <c r="E126" i="10"/>
  <c r="E127" i="10"/>
  <c r="L9" i="10"/>
  <c r="E124" i="10"/>
  <c r="E35" i="10"/>
  <c r="E33" i="10"/>
  <c r="G126" i="10"/>
  <c r="G124" i="10"/>
  <c r="G171" i="10"/>
  <c r="G169" i="10"/>
  <c r="F44" i="10"/>
  <c r="F42" i="10"/>
  <c r="G44" i="10"/>
  <c r="G42" i="10"/>
  <c r="E135" i="10"/>
  <c r="E136" i="10"/>
  <c r="L10" i="10"/>
  <c r="E133" i="10"/>
  <c r="E44" i="10"/>
  <c r="E42" i="10"/>
  <c r="G135" i="10"/>
  <c r="G133" i="10"/>
  <c r="G178" i="10"/>
  <c r="G465" i="9"/>
  <c r="G501" i="9"/>
  <c r="F84" i="9"/>
  <c r="F85" i="9"/>
  <c r="F76" i="9"/>
  <c r="D89" i="9"/>
  <c r="D87" i="9"/>
  <c r="F40" i="9"/>
  <c r="F465" i="9"/>
  <c r="E465" i="9"/>
  <c r="G39" i="9"/>
  <c r="G40" i="9"/>
  <c r="G31" i="9"/>
  <c r="D99" i="8"/>
  <c r="F99" i="8"/>
  <c r="G40" i="8"/>
  <c r="G41" i="8" s="1"/>
  <c r="G32" i="8"/>
  <c r="G36" i="8" s="1"/>
  <c r="G37" i="8" s="1"/>
  <c r="N6" i="8" s="1"/>
  <c r="D8" i="8"/>
  <c r="D12" i="8"/>
  <c r="F8" i="8"/>
  <c r="F12" i="8"/>
  <c r="D53" i="8"/>
  <c r="D57" i="8"/>
  <c r="D77" i="8"/>
  <c r="F53" i="8"/>
  <c r="F57" i="8"/>
  <c r="F77" i="8"/>
  <c r="G123" i="8"/>
  <c r="G127" i="8" s="1"/>
  <c r="G128" i="8" s="1"/>
  <c r="N10" i="8" s="1"/>
  <c r="E131" i="8"/>
  <c r="E8" i="8"/>
  <c r="E12" i="8"/>
  <c r="E53" i="8"/>
  <c r="E57" i="8"/>
  <c r="D144" i="8"/>
  <c r="D148" i="8"/>
  <c r="D168" i="8"/>
  <c r="F144" i="8"/>
  <c r="F148" i="8"/>
  <c r="E99" i="8"/>
  <c r="E144" i="8"/>
  <c r="E148" i="8"/>
  <c r="F9" i="7"/>
  <c r="F54" i="7"/>
  <c r="F100" i="7"/>
  <c r="D9" i="7"/>
  <c r="D54" i="7"/>
  <c r="D100" i="7"/>
  <c r="E121" i="7"/>
  <c r="E123" i="7"/>
  <c r="E132" i="7" s="1"/>
  <c r="E133" i="7" s="1"/>
  <c r="G121" i="7"/>
  <c r="G123" i="7" s="1"/>
  <c r="D121" i="7"/>
  <c r="D123" i="7" s="1"/>
  <c r="F121" i="7"/>
  <c r="F123" i="7" s="1"/>
  <c r="D166" i="7"/>
  <c r="D168" i="7"/>
  <c r="D177" i="7" s="1"/>
  <c r="D178" i="7" s="1"/>
  <c r="F166" i="7"/>
  <c r="F168" i="7"/>
  <c r="F177" i="7" s="1"/>
  <c r="F178" i="7" s="1"/>
  <c r="E166" i="7"/>
  <c r="E168" i="7" s="1"/>
  <c r="G166" i="7"/>
  <c r="G168" i="7" s="1"/>
  <c r="D75" i="7"/>
  <c r="D77" i="7" s="1"/>
  <c r="F75" i="7"/>
  <c r="F77" i="7" s="1"/>
  <c r="E30" i="7"/>
  <c r="E32" i="7" s="1"/>
  <c r="G30" i="7"/>
  <c r="G32" i="7" s="1"/>
  <c r="E9" i="7"/>
  <c r="E54" i="7"/>
  <c r="D145" i="7"/>
  <c r="F145" i="7"/>
  <c r="E100" i="7"/>
  <c r="E145" i="7"/>
  <c r="D6" i="6"/>
  <c r="E6" i="6"/>
  <c r="F6" i="6"/>
  <c r="G6" i="6"/>
  <c r="G177" i="6"/>
  <c r="G179" i="6"/>
  <c r="F177" i="6"/>
  <c r="F179" i="6"/>
  <c r="E177" i="6"/>
  <c r="E179" i="6"/>
  <c r="D177" i="6"/>
  <c r="D179" i="6"/>
  <c r="G174" i="6"/>
  <c r="F174" i="6"/>
  <c r="E174" i="6"/>
  <c r="D174" i="6"/>
  <c r="G168" i="6"/>
  <c r="G170" i="6"/>
  <c r="F168" i="6"/>
  <c r="F170" i="6"/>
  <c r="E168" i="6"/>
  <c r="E170" i="6"/>
  <c r="D168" i="6"/>
  <c r="D170" i="6"/>
  <c r="G163" i="6"/>
  <c r="F163" i="6"/>
  <c r="E163" i="6"/>
  <c r="D163" i="6"/>
  <c r="G152" i="6"/>
  <c r="F152" i="6"/>
  <c r="E152" i="6"/>
  <c r="D152" i="6"/>
  <c r="G151" i="6"/>
  <c r="F151" i="6"/>
  <c r="E151" i="6"/>
  <c r="D151" i="6"/>
  <c r="G150" i="6"/>
  <c r="F150" i="6"/>
  <c r="E150" i="6"/>
  <c r="D150" i="6"/>
  <c r="D146" i="6"/>
  <c r="E146" i="6"/>
  <c r="F146" i="6"/>
  <c r="G146" i="6"/>
  <c r="G145" i="6"/>
  <c r="F145" i="6"/>
  <c r="E145" i="6"/>
  <c r="D145" i="6"/>
  <c r="G144" i="6"/>
  <c r="F144" i="6"/>
  <c r="E144" i="6"/>
  <c r="D144" i="6"/>
  <c r="G143" i="6"/>
  <c r="F143" i="6"/>
  <c r="E143" i="6"/>
  <c r="D143" i="6"/>
  <c r="D142" i="6"/>
  <c r="E142" i="6"/>
  <c r="E139" i="6"/>
  <c r="G132" i="6"/>
  <c r="G134" i="6"/>
  <c r="F132" i="6"/>
  <c r="F134" i="6"/>
  <c r="E132" i="6"/>
  <c r="E134" i="6"/>
  <c r="D132" i="6"/>
  <c r="D134" i="6"/>
  <c r="G129" i="6"/>
  <c r="F129" i="6"/>
  <c r="E129" i="6"/>
  <c r="D129" i="6"/>
  <c r="G123" i="6"/>
  <c r="G125" i="6"/>
  <c r="F123" i="6"/>
  <c r="F125" i="6"/>
  <c r="E123" i="6"/>
  <c r="E125" i="6"/>
  <c r="D123" i="6"/>
  <c r="D125" i="6"/>
  <c r="G118" i="6"/>
  <c r="F118" i="6"/>
  <c r="E118" i="6"/>
  <c r="D118" i="6"/>
  <c r="F108" i="6"/>
  <c r="G107" i="6"/>
  <c r="F107" i="6"/>
  <c r="E107" i="6"/>
  <c r="D107" i="6"/>
  <c r="G106" i="6"/>
  <c r="F106" i="6"/>
  <c r="E106" i="6"/>
  <c r="D106" i="6"/>
  <c r="G105" i="6"/>
  <c r="F105" i="6"/>
  <c r="E105" i="6"/>
  <c r="D105" i="6"/>
  <c r="D101" i="6"/>
  <c r="E101" i="6"/>
  <c r="F101" i="6"/>
  <c r="G101" i="6"/>
  <c r="G100" i="6"/>
  <c r="F100" i="6"/>
  <c r="E100" i="6"/>
  <c r="D100" i="6"/>
  <c r="G99" i="6"/>
  <c r="F99" i="6"/>
  <c r="E99" i="6"/>
  <c r="D99" i="6"/>
  <c r="G98" i="6"/>
  <c r="F98" i="6"/>
  <c r="E98" i="6"/>
  <c r="D98" i="6"/>
  <c r="D97" i="6"/>
  <c r="E97" i="6"/>
  <c r="F97" i="6"/>
  <c r="G97" i="6"/>
  <c r="E94" i="6"/>
  <c r="G86" i="6"/>
  <c r="G88" i="6"/>
  <c r="F86" i="6"/>
  <c r="F88" i="6"/>
  <c r="E86" i="6"/>
  <c r="E88" i="6"/>
  <c r="D86" i="6"/>
  <c r="D88" i="6"/>
  <c r="G83" i="6"/>
  <c r="F83" i="6"/>
  <c r="E83" i="6"/>
  <c r="D83" i="6"/>
  <c r="G77" i="6"/>
  <c r="G79" i="6"/>
  <c r="F77" i="6"/>
  <c r="F79" i="6"/>
  <c r="E77" i="6"/>
  <c r="E79" i="6"/>
  <c r="D77" i="6"/>
  <c r="D79" i="6"/>
  <c r="G72" i="6"/>
  <c r="F72" i="6"/>
  <c r="E72" i="6"/>
  <c r="D72" i="6"/>
  <c r="G61" i="6"/>
  <c r="F61" i="6"/>
  <c r="E61" i="6"/>
  <c r="D61" i="6"/>
  <c r="G60" i="6"/>
  <c r="F60" i="6"/>
  <c r="E60" i="6"/>
  <c r="D60" i="6"/>
  <c r="G59" i="6"/>
  <c r="F59" i="6"/>
  <c r="E59" i="6"/>
  <c r="D59" i="6"/>
  <c r="D55" i="6"/>
  <c r="E55" i="6"/>
  <c r="F55" i="6"/>
  <c r="G55" i="6"/>
  <c r="G54" i="6"/>
  <c r="F54" i="6"/>
  <c r="E54" i="6"/>
  <c r="D54" i="6"/>
  <c r="G53" i="6"/>
  <c r="F53" i="6"/>
  <c r="E53" i="6"/>
  <c r="D53" i="6"/>
  <c r="G52" i="6"/>
  <c r="F52" i="6"/>
  <c r="E52" i="6"/>
  <c r="D52" i="6"/>
  <c r="D51" i="6"/>
  <c r="E51" i="6"/>
  <c r="F51" i="6"/>
  <c r="G51" i="6"/>
  <c r="E48" i="6"/>
  <c r="G41" i="6"/>
  <c r="G43" i="6"/>
  <c r="F41" i="6"/>
  <c r="F43" i="6"/>
  <c r="E41" i="6"/>
  <c r="E43" i="6"/>
  <c r="D41" i="6"/>
  <c r="D43" i="6"/>
  <c r="G38" i="6"/>
  <c r="F38" i="6"/>
  <c r="E38" i="6"/>
  <c r="D38" i="6"/>
  <c r="G32" i="6"/>
  <c r="G34" i="6"/>
  <c r="F32" i="6"/>
  <c r="F34" i="6"/>
  <c r="E32" i="6"/>
  <c r="E34" i="6"/>
  <c r="D32" i="6"/>
  <c r="D34" i="6"/>
  <c r="G27" i="6"/>
  <c r="F27" i="6"/>
  <c r="E27" i="6"/>
  <c r="D27" i="6"/>
  <c r="G16" i="6"/>
  <c r="F16" i="6"/>
  <c r="E16" i="6"/>
  <c r="D16" i="6"/>
  <c r="G15" i="6"/>
  <c r="F15" i="6"/>
  <c r="E15" i="6"/>
  <c r="D15" i="6"/>
  <c r="G14" i="6"/>
  <c r="F14" i="6"/>
  <c r="E14" i="6"/>
  <c r="D14" i="6"/>
  <c r="D10" i="6"/>
  <c r="E10" i="6"/>
  <c r="F10" i="6"/>
  <c r="G10" i="6"/>
  <c r="G9" i="6"/>
  <c r="F9" i="6"/>
  <c r="E9" i="6"/>
  <c r="D9" i="6"/>
  <c r="G8" i="6"/>
  <c r="F8" i="6"/>
  <c r="E8" i="6"/>
  <c r="D8" i="6"/>
  <c r="G7" i="6"/>
  <c r="F7" i="6"/>
  <c r="E7" i="6"/>
  <c r="D7" i="6"/>
  <c r="E3" i="6"/>
  <c r="G62" i="5"/>
  <c r="F62" i="5"/>
  <c r="E62" i="5"/>
  <c r="D62" i="5"/>
  <c r="G61" i="5"/>
  <c r="F61" i="5"/>
  <c r="E61" i="5"/>
  <c r="D61" i="5"/>
  <c r="G60" i="5"/>
  <c r="F60" i="5"/>
  <c r="E60" i="5"/>
  <c r="D60" i="5"/>
  <c r="G178" i="5"/>
  <c r="G180" i="5"/>
  <c r="F178" i="5"/>
  <c r="F180" i="5"/>
  <c r="E178" i="5"/>
  <c r="E180" i="5"/>
  <c r="D178" i="5"/>
  <c r="D180" i="5"/>
  <c r="G175" i="5"/>
  <c r="F175" i="5"/>
  <c r="E175" i="5"/>
  <c r="D175" i="5"/>
  <c r="G169" i="5"/>
  <c r="G171" i="5"/>
  <c r="F169" i="5"/>
  <c r="F171" i="5"/>
  <c r="E169" i="5"/>
  <c r="E171" i="5"/>
  <c r="D169" i="5"/>
  <c r="D171" i="5"/>
  <c r="G164" i="5"/>
  <c r="F164" i="5"/>
  <c r="E164" i="5"/>
  <c r="D164" i="5"/>
  <c r="G153" i="5"/>
  <c r="F153" i="5"/>
  <c r="E153" i="5"/>
  <c r="D153" i="5"/>
  <c r="G152" i="5"/>
  <c r="F152" i="5"/>
  <c r="E152" i="5"/>
  <c r="D152" i="5"/>
  <c r="G151" i="5"/>
  <c r="F151" i="5"/>
  <c r="E151" i="5"/>
  <c r="D151" i="5"/>
  <c r="G146" i="5"/>
  <c r="F146" i="5"/>
  <c r="E146" i="5"/>
  <c r="D146" i="5"/>
  <c r="G145" i="5"/>
  <c r="F145" i="5"/>
  <c r="E145" i="5"/>
  <c r="D145" i="5"/>
  <c r="G144" i="5"/>
  <c r="F144" i="5"/>
  <c r="E144" i="5"/>
  <c r="D144" i="5"/>
  <c r="D148" i="5"/>
  <c r="D143" i="5"/>
  <c r="E143" i="5"/>
  <c r="F143" i="5"/>
  <c r="G143" i="5"/>
  <c r="E140" i="5"/>
  <c r="G133" i="5"/>
  <c r="G135" i="5"/>
  <c r="F133" i="5"/>
  <c r="F135" i="5"/>
  <c r="E133" i="5"/>
  <c r="E135" i="5"/>
  <c r="D133" i="5"/>
  <c r="D135" i="5"/>
  <c r="G130" i="5"/>
  <c r="F130" i="5"/>
  <c r="E130" i="5"/>
  <c r="D130" i="5"/>
  <c r="G124" i="5"/>
  <c r="G126" i="5"/>
  <c r="F124" i="5"/>
  <c r="F126" i="5"/>
  <c r="E124" i="5"/>
  <c r="E126" i="5"/>
  <c r="D124" i="5"/>
  <c r="D126" i="5"/>
  <c r="G119" i="5"/>
  <c r="F119" i="5"/>
  <c r="E119" i="5"/>
  <c r="D119" i="5"/>
  <c r="G108" i="5"/>
  <c r="F108" i="5"/>
  <c r="E108" i="5"/>
  <c r="D108" i="5"/>
  <c r="G107" i="5"/>
  <c r="F107" i="5"/>
  <c r="E107" i="5"/>
  <c r="D107" i="5"/>
  <c r="G106" i="5"/>
  <c r="F106" i="5"/>
  <c r="E106" i="5"/>
  <c r="D106" i="5"/>
  <c r="G101" i="5"/>
  <c r="F101" i="5"/>
  <c r="E101" i="5"/>
  <c r="D101" i="5"/>
  <c r="G100" i="5"/>
  <c r="F100" i="5"/>
  <c r="E100" i="5"/>
  <c r="D100" i="5"/>
  <c r="G99" i="5"/>
  <c r="F99" i="5"/>
  <c r="E99" i="5"/>
  <c r="D99" i="5"/>
  <c r="D98" i="5"/>
  <c r="E98" i="5"/>
  <c r="F98" i="5"/>
  <c r="G98" i="5"/>
  <c r="E95" i="5"/>
  <c r="G87" i="5"/>
  <c r="G89" i="5"/>
  <c r="F87" i="5"/>
  <c r="F89" i="5"/>
  <c r="E87" i="5"/>
  <c r="E89" i="5"/>
  <c r="D87" i="5"/>
  <c r="D89" i="5"/>
  <c r="G84" i="5"/>
  <c r="F84" i="5"/>
  <c r="E84" i="5"/>
  <c r="D84" i="5"/>
  <c r="G78" i="5"/>
  <c r="G80" i="5"/>
  <c r="F78" i="5"/>
  <c r="F80" i="5"/>
  <c r="E78" i="5"/>
  <c r="E80" i="5"/>
  <c r="D78" i="5"/>
  <c r="D80" i="5"/>
  <c r="G73" i="5"/>
  <c r="F73" i="5"/>
  <c r="E73" i="5"/>
  <c r="D73" i="5"/>
  <c r="G55" i="5"/>
  <c r="F55" i="5"/>
  <c r="E55" i="5"/>
  <c r="D55" i="5"/>
  <c r="G54" i="5"/>
  <c r="F54" i="5"/>
  <c r="E54" i="5"/>
  <c r="D54" i="5"/>
  <c r="G53" i="5"/>
  <c r="F53" i="5"/>
  <c r="E53" i="5"/>
  <c r="D53" i="5"/>
  <c r="D57" i="5"/>
  <c r="D52" i="5"/>
  <c r="E52" i="5"/>
  <c r="F52" i="5"/>
  <c r="G52" i="5"/>
  <c r="E49" i="5"/>
  <c r="G42" i="5"/>
  <c r="G44" i="5"/>
  <c r="F42" i="5"/>
  <c r="F44" i="5"/>
  <c r="E42" i="5"/>
  <c r="E44" i="5"/>
  <c r="D42" i="5"/>
  <c r="D44" i="5"/>
  <c r="G39" i="5"/>
  <c r="F39" i="5"/>
  <c r="E39" i="5"/>
  <c r="D39" i="5"/>
  <c r="G33" i="5"/>
  <c r="G35" i="5"/>
  <c r="F33" i="5"/>
  <c r="F35" i="5"/>
  <c r="E33" i="5"/>
  <c r="E35" i="5"/>
  <c r="D33" i="5"/>
  <c r="D35" i="5"/>
  <c r="G28" i="5"/>
  <c r="F28" i="5"/>
  <c r="E28" i="5"/>
  <c r="D28" i="5"/>
  <c r="G17" i="5"/>
  <c r="F17" i="5"/>
  <c r="E17" i="5"/>
  <c r="D17" i="5"/>
  <c r="G16" i="5"/>
  <c r="F16" i="5"/>
  <c r="E16" i="5"/>
  <c r="D16" i="5"/>
  <c r="G15" i="5"/>
  <c r="F15" i="5"/>
  <c r="E15" i="5"/>
  <c r="D15" i="5"/>
  <c r="G10" i="5"/>
  <c r="F10" i="5"/>
  <c r="E10" i="5"/>
  <c r="D10" i="5"/>
  <c r="G9" i="5"/>
  <c r="F9" i="5"/>
  <c r="E9" i="5"/>
  <c r="D9" i="5"/>
  <c r="G8" i="5"/>
  <c r="F8" i="5"/>
  <c r="E8" i="5"/>
  <c r="D8" i="5"/>
  <c r="E4" i="5"/>
  <c r="E598" i="3"/>
  <c r="F598" i="3"/>
  <c r="G598" i="3"/>
  <c r="H598" i="3"/>
  <c r="E449" i="3"/>
  <c r="F449" i="3"/>
  <c r="G449" i="3"/>
  <c r="H449" i="3"/>
  <c r="H662" i="3"/>
  <c r="H664" i="3"/>
  <c r="G662" i="3"/>
  <c r="G664" i="3"/>
  <c r="F662" i="3"/>
  <c r="F664" i="3"/>
  <c r="E662" i="3"/>
  <c r="E664" i="3"/>
  <c r="H660" i="3"/>
  <c r="G660" i="3"/>
  <c r="F660" i="3"/>
  <c r="E660" i="3"/>
  <c r="H638" i="3"/>
  <c r="G638" i="3"/>
  <c r="F638" i="3"/>
  <c r="E638" i="3"/>
  <c r="H637" i="3"/>
  <c r="G637" i="3"/>
  <c r="F637" i="3"/>
  <c r="E637" i="3"/>
  <c r="H636" i="3"/>
  <c r="G636" i="3"/>
  <c r="F636" i="3"/>
  <c r="E636" i="3"/>
  <c r="E640" i="3"/>
  <c r="E635" i="3"/>
  <c r="F635" i="3"/>
  <c r="G635" i="3"/>
  <c r="H635" i="3"/>
  <c r="F632" i="3"/>
  <c r="H625" i="3"/>
  <c r="H627" i="3"/>
  <c r="G625" i="3"/>
  <c r="G627" i="3"/>
  <c r="F625" i="3"/>
  <c r="F627" i="3"/>
  <c r="E625" i="3"/>
  <c r="E627" i="3"/>
  <c r="H623" i="3"/>
  <c r="G623" i="3"/>
  <c r="F623" i="3"/>
  <c r="E623" i="3"/>
  <c r="H601" i="3"/>
  <c r="G601" i="3"/>
  <c r="F601" i="3"/>
  <c r="E601" i="3"/>
  <c r="H600" i="3"/>
  <c r="G600" i="3"/>
  <c r="F600" i="3"/>
  <c r="E600" i="3"/>
  <c r="H599" i="3"/>
  <c r="G599" i="3"/>
  <c r="F599" i="3"/>
  <c r="E599" i="3"/>
  <c r="F595" i="3"/>
  <c r="H488" i="3"/>
  <c r="G488" i="3"/>
  <c r="F488" i="3"/>
  <c r="E488" i="3"/>
  <c r="H487" i="3"/>
  <c r="G487" i="3"/>
  <c r="F487" i="3"/>
  <c r="E487" i="3"/>
  <c r="H486" i="3"/>
  <c r="G486" i="3"/>
  <c r="F486" i="3"/>
  <c r="E486" i="3"/>
  <c r="E490" i="3"/>
  <c r="E510" i="3"/>
  <c r="E485" i="3"/>
  <c r="F485" i="3"/>
  <c r="G485" i="3"/>
  <c r="F482" i="3"/>
  <c r="H452" i="3"/>
  <c r="G452" i="3"/>
  <c r="F452" i="3"/>
  <c r="E452" i="3"/>
  <c r="H451" i="3"/>
  <c r="G451" i="3"/>
  <c r="F451" i="3"/>
  <c r="E451" i="3"/>
  <c r="H450" i="3"/>
  <c r="G450" i="3"/>
  <c r="F450" i="3"/>
  <c r="E450" i="3"/>
  <c r="F446" i="3"/>
  <c r="H415" i="3"/>
  <c r="G415" i="3"/>
  <c r="F415" i="3"/>
  <c r="E415" i="3"/>
  <c r="H414" i="3"/>
  <c r="G414" i="3"/>
  <c r="F414" i="3"/>
  <c r="E414" i="3"/>
  <c r="H413" i="3"/>
  <c r="G413" i="3"/>
  <c r="F413" i="3"/>
  <c r="E413" i="3"/>
  <c r="E417" i="3"/>
  <c r="E437" i="3"/>
  <c r="E412" i="3"/>
  <c r="F412" i="3"/>
  <c r="G412" i="3"/>
  <c r="H412" i="3"/>
  <c r="F409" i="3"/>
  <c r="H402" i="3"/>
  <c r="H404" i="3"/>
  <c r="G402" i="3"/>
  <c r="G404" i="3"/>
  <c r="F402" i="3"/>
  <c r="F404" i="3"/>
  <c r="E402" i="3"/>
  <c r="E404" i="3"/>
  <c r="E397" i="3"/>
  <c r="F397" i="3"/>
  <c r="G397" i="3"/>
  <c r="H397" i="3"/>
  <c r="H386" i="3"/>
  <c r="G386" i="3"/>
  <c r="F386" i="3"/>
  <c r="E386" i="3"/>
  <c r="H385" i="3"/>
  <c r="G385" i="3"/>
  <c r="F385" i="3"/>
  <c r="E385" i="3"/>
  <c r="H384" i="3"/>
  <c r="G384" i="3"/>
  <c r="F384" i="3"/>
  <c r="E384" i="3"/>
  <c r="H379" i="3"/>
  <c r="G379" i="3"/>
  <c r="F379" i="3"/>
  <c r="E379" i="3"/>
  <c r="H378" i="3"/>
  <c r="G378" i="3"/>
  <c r="F378" i="3"/>
  <c r="E378" i="3"/>
  <c r="H377" i="3"/>
  <c r="H381" i="3"/>
  <c r="G377" i="3"/>
  <c r="G381" i="3"/>
  <c r="F377" i="3"/>
  <c r="F381" i="3"/>
  <c r="E377" i="3"/>
  <c r="E381" i="3"/>
  <c r="F373" i="3"/>
  <c r="E350" i="3"/>
  <c r="F350" i="3"/>
  <c r="G350" i="3"/>
  <c r="H350" i="3"/>
  <c r="E305" i="3"/>
  <c r="F305" i="3"/>
  <c r="G305" i="3"/>
  <c r="H305" i="3"/>
  <c r="E260" i="3"/>
  <c r="F260" i="3"/>
  <c r="G260" i="3"/>
  <c r="H260" i="3"/>
  <c r="H339" i="3"/>
  <c r="G339" i="3"/>
  <c r="F339" i="3"/>
  <c r="E339" i="3"/>
  <c r="H338" i="3"/>
  <c r="G338" i="3"/>
  <c r="F338" i="3"/>
  <c r="E338" i="3"/>
  <c r="H337" i="3"/>
  <c r="G337" i="3"/>
  <c r="F337" i="3"/>
  <c r="E337" i="3"/>
  <c r="H294" i="3"/>
  <c r="G294" i="3"/>
  <c r="F294" i="3"/>
  <c r="E294" i="3"/>
  <c r="H293" i="3"/>
  <c r="G293" i="3"/>
  <c r="F293" i="3"/>
  <c r="E293" i="3"/>
  <c r="H292" i="3"/>
  <c r="G292" i="3"/>
  <c r="F292" i="3"/>
  <c r="E292" i="3"/>
  <c r="H249" i="3"/>
  <c r="G249" i="3"/>
  <c r="F249" i="3"/>
  <c r="E249" i="3"/>
  <c r="H248" i="3"/>
  <c r="G248" i="3"/>
  <c r="F248" i="3"/>
  <c r="E248" i="3"/>
  <c r="H247" i="3"/>
  <c r="G247" i="3"/>
  <c r="F247" i="3"/>
  <c r="E247" i="3"/>
  <c r="E215" i="3"/>
  <c r="F215" i="3"/>
  <c r="G215" i="3"/>
  <c r="H215" i="3"/>
  <c r="H364" i="3"/>
  <c r="H366" i="3"/>
  <c r="G364" i="3"/>
  <c r="G366" i="3"/>
  <c r="F364" i="3"/>
  <c r="F366" i="3"/>
  <c r="E364" i="3"/>
  <c r="E366" i="3"/>
  <c r="H361" i="3"/>
  <c r="G361" i="3"/>
  <c r="F361" i="3"/>
  <c r="E361" i="3"/>
  <c r="H355" i="3"/>
  <c r="H357" i="3"/>
  <c r="G355" i="3"/>
  <c r="G357" i="3"/>
  <c r="F355" i="3"/>
  <c r="F357" i="3"/>
  <c r="E355" i="3"/>
  <c r="E357" i="3"/>
  <c r="H332" i="3"/>
  <c r="G332" i="3"/>
  <c r="F332" i="3"/>
  <c r="E332" i="3"/>
  <c r="H331" i="3"/>
  <c r="G331" i="3"/>
  <c r="F331" i="3"/>
  <c r="E331" i="3"/>
  <c r="H330" i="3"/>
  <c r="G330" i="3"/>
  <c r="F330" i="3"/>
  <c r="E330" i="3"/>
  <c r="E334" i="3"/>
  <c r="E329" i="3"/>
  <c r="F329" i="3"/>
  <c r="G329" i="3"/>
  <c r="H329" i="3"/>
  <c r="F326" i="3"/>
  <c r="H319" i="3"/>
  <c r="H321" i="3"/>
  <c r="G319" i="3"/>
  <c r="G321" i="3"/>
  <c r="F319" i="3"/>
  <c r="F321" i="3"/>
  <c r="E319" i="3"/>
  <c r="E321" i="3"/>
  <c r="H316" i="3"/>
  <c r="G316" i="3"/>
  <c r="F316" i="3"/>
  <c r="E316" i="3"/>
  <c r="H310" i="3"/>
  <c r="H312" i="3"/>
  <c r="G310" i="3"/>
  <c r="G312" i="3"/>
  <c r="F310" i="3"/>
  <c r="F312" i="3"/>
  <c r="E310" i="3"/>
  <c r="E312" i="3"/>
  <c r="H287" i="3"/>
  <c r="G287" i="3"/>
  <c r="F287" i="3"/>
  <c r="E287" i="3"/>
  <c r="H286" i="3"/>
  <c r="G286" i="3"/>
  <c r="F286" i="3"/>
  <c r="E286" i="3"/>
  <c r="H285" i="3"/>
  <c r="G285" i="3"/>
  <c r="G289" i="3"/>
  <c r="F285" i="3"/>
  <c r="F289" i="3"/>
  <c r="E285" i="3"/>
  <c r="E289" i="3"/>
  <c r="F281" i="3"/>
  <c r="H274" i="3"/>
  <c r="H276" i="3"/>
  <c r="G274" i="3"/>
  <c r="G276" i="3"/>
  <c r="F274" i="3"/>
  <c r="F276" i="3"/>
  <c r="E274" i="3"/>
  <c r="E276" i="3"/>
  <c r="H271" i="3"/>
  <c r="G271" i="3"/>
  <c r="F271" i="3"/>
  <c r="E271" i="3"/>
  <c r="H265" i="3"/>
  <c r="H267" i="3"/>
  <c r="G265" i="3"/>
  <c r="G267" i="3"/>
  <c r="F265" i="3"/>
  <c r="F267" i="3"/>
  <c r="E265" i="3"/>
  <c r="E267" i="3"/>
  <c r="H242" i="3"/>
  <c r="G242" i="3"/>
  <c r="F242" i="3"/>
  <c r="E242" i="3"/>
  <c r="H241" i="3"/>
  <c r="G241" i="3"/>
  <c r="F241" i="3"/>
  <c r="E241" i="3"/>
  <c r="H240" i="3"/>
  <c r="G240" i="3"/>
  <c r="F240" i="3"/>
  <c r="E240" i="3"/>
  <c r="E244" i="3"/>
  <c r="E239" i="3"/>
  <c r="F239" i="3"/>
  <c r="G239" i="3"/>
  <c r="F236" i="3"/>
  <c r="H229" i="3"/>
  <c r="H231" i="3"/>
  <c r="G229" i="3"/>
  <c r="G231" i="3"/>
  <c r="F229" i="3"/>
  <c r="F231" i="3"/>
  <c r="E229" i="3"/>
  <c r="E231" i="3"/>
  <c r="H226" i="3"/>
  <c r="G226" i="3"/>
  <c r="F226" i="3"/>
  <c r="E226" i="3"/>
  <c r="H220" i="3"/>
  <c r="H222" i="3"/>
  <c r="G220" i="3"/>
  <c r="G222" i="3"/>
  <c r="F220" i="3"/>
  <c r="F222" i="3"/>
  <c r="E220" i="3"/>
  <c r="E222" i="3"/>
  <c r="H204" i="3"/>
  <c r="G204" i="3"/>
  <c r="F204" i="3"/>
  <c r="E204" i="3"/>
  <c r="H203" i="3"/>
  <c r="G203" i="3"/>
  <c r="F203" i="3"/>
  <c r="E203" i="3"/>
  <c r="H202" i="3"/>
  <c r="G202" i="3"/>
  <c r="F202" i="3"/>
  <c r="E202" i="3"/>
  <c r="H197" i="3"/>
  <c r="G197" i="3"/>
  <c r="F197" i="3"/>
  <c r="E197" i="3"/>
  <c r="H196" i="3"/>
  <c r="G196" i="3"/>
  <c r="F196" i="3"/>
  <c r="E196" i="3"/>
  <c r="H195" i="3"/>
  <c r="G195" i="3"/>
  <c r="G199" i="3"/>
  <c r="F195" i="3"/>
  <c r="E195" i="3"/>
  <c r="E199" i="3"/>
  <c r="F191" i="3"/>
  <c r="H182" i="3"/>
  <c r="G182" i="3"/>
  <c r="F182" i="3"/>
  <c r="E182" i="3"/>
  <c r="H179" i="3"/>
  <c r="G179" i="3"/>
  <c r="F179" i="3"/>
  <c r="E179" i="3"/>
  <c r="H173" i="3"/>
  <c r="H175" i="3"/>
  <c r="G173" i="3"/>
  <c r="G175" i="3"/>
  <c r="F173" i="3"/>
  <c r="F175" i="3"/>
  <c r="E173" i="3"/>
  <c r="E175" i="3"/>
  <c r="H168" i="3"/>
  <c r="G168" i="3"/>
  <c r="F168" i="3"/>
  <c r="E168" i="3"/>
  <c r="H157" i="3"/>
  <c r="G157" i="3"/>
  <c r="F157" i="3"/>
  <c r="E157" i="3"/>
  <c r="H156" i="3"/>
  <c r="G156" i="3"/>
  <c r="F156" i="3"/>
  <c r="E156" i="3"/>
  <c r="H155" i="3"/>
  <c r="G155" i="3"/>
  <c r="F155" i="3"/>
  <c r="E155" i="3"/>
  <c r="H154" i="3"/>
  <c r="G154" i="3"/>
  <c r="F154" i="3"/>
  <c r="E154" i="3"/>
  <c r="H149" i="3"/>
  <c r="G149" i="3"/>
  <c r="F149" i="3"/>
  <c r="E149" i="3"/>
  <c r="H148" i="3"/>
  <c r="G148" i="3"/>
  <c r="F148" i="3"/>
  <c r="E148" i="3"/>
  <c r="H147" i="3"/>
  <c r="G147" i="3"/>
  <c r="F147" i="3"/>
  <c r="E147" i="3"/>
  <c r="E146" i="3"/>
  <c r="F143" i="3"/>
  <c r="H136" i="3"/>
  <c r="H138" i="3"/>
  <c r="G136" i="3"/>
  <c r="G138" i="3"/>
  <c r="F136" i="3"/>
  <c r="F138" i="3"/>
  <c r="E136" i="3"/>
  <c r="E138" i="3"/>
  <c r="H133" i="3"/>
  <c r="G133" i="3"/>
  <c r="F133" i="3"/>
  <c r="E133" i="3"/>
  <c r="H127" i="3"/>
  <c r="H129" i="3"/>
  <c r="G127" i="3"/>
  <c r="G129" i="3"/>
  <c r="F127" i="3"/>
  <c r="F129" i="3"/>
  <c r="E127" i="3"/>
  <c r="E129" i="3"/>
  <c r="H122" i="3"/>
  <c r="G122" i="3"/>
  <c r="F122" i="3"/>
  <c r="E122" i="3"/>
  <c r="H111" i="3"/>
  <c r="G111" i="3"/>
  <c r="F111" i="3"/>
  <c r="E111" i="3"/>
  <c r="H110" i="3"/>
  <c r="G110" i="3"/>
  <c r="F110" i="3"/>
  <c r="E110" i="3"/>
  <c r="H109" i="3"/>
  <c r="G109" i="3"/>
  <c r="F109" i="3"/>
  <c r="E109" i="3"/>
  <c r="H108" i="3"/>
  <c r="G108" i="3"/>
  <c r="F108" i="3"/>
  <c r="E108" i="3"/>
  <c r="H103" i="3"/>
  <c r="G103" i="3"/>
  <c r="F103" i="3"/>
  <c r="E103" i="3"/>
  <c r="H102" i="3"/>
  <c r="G102" i="3"/>
  <c r="F102" i="3"/>
  <c r="E102" i="3"/>
  <c r="H101" i="3"/>
  <c r="G101" i="3"/>
  <c r="G105" i="3"/>
  <c r="F101" i="3"/>
  <c r="F105" i="3"/>
  <c r="E101" i="3"/>
  <c r="E105" i="3"/>
  <c r="F97" i="3"/>
  <c r="H65" i="3"/>
  <c r="G65" i="3"/>
  <c r="F65" i="3"/>
  <c r="E65" i="3"/>
  <c r="H64" i="3"/>
  <c r="G64" i="3"/>
  <c r="F64" i="3"/>
  <c r="E64" i="3"/>
  <c r="H63" i="3"/>
  <c r="G63" i="3"/>
  <c r="F63" i="3"/>
  <c r="E63" i="3"/>
  <c r="H62" i="3"/>
  <c r="G62" i="3"/>
  <c r="F62" i="3"/>
  <c r="E62" i="3"/>
  <c r="H18" i="3"/>
  <c r="G18" i="3"/>
  <c r="F18" i="3"/>
  <c r="E18" i="3"/>
  <c r="H90" i="3"/>
  <c r="H92" i="3"/>
  <c r="G90" i="3"/>
  <c r="G92" i="3"/>
  <c r="F90" i="3"/>
  <c r="F92" i="3"/>
  <c r="E90" i="3"/>
  <c r="E92" i="3"/>
  <c r="H87" i="3"/>
  <c r="G87" i="3"/>
  <c r="F87" i="3"/>
  <c r="E87" i="3"/>
  <c r="H81" i="3"/>
  <c r="H83" i="3"/>
  <c r="G81" i="3"/>
  <c r="G83" i="3"/>
  <c r="F81" i="3"/>
  <c r="F83" i="3"/>
  <c r="E81" i="3"/>
  <c r="E83" i="3"/>
  <c r="H76" i="3"/>
  <c r="G76" i="3"/>
  <c r="F76" i="3"/>
  <c r="E76" i="3"/>
  <c r="H57" i="3"/>
  <c r="G57" i="3"/>
  <c r="F57" i="3"/>
  <c r="E57" i="3"/>
  <c r="H56" i="3"/>
  <c r="G56" i="3"/>
  <c r="F56" i="3"/>
  <c r="E56" i="3"/>
  <c r="H55" i="3"/>
  <c r="G55" i="3"/>
  <c r="F55" i="3"/>
  <c r="E55" i="3"/>
  <c r="E59" i="3"/>
  <c r="E54" i="3"/>
  <c r="F51" i="3"/>
  <c r="H44" i="3"/>
  <c r="H46" i="3"/>
  <c r="G44" i="3"/>
  <c r="G46" i="3"/>
  <c r="F44" i="3"/>
  <c r="F46" i="3"/>
  <c r="E44" i="3"/>
  <c r="E46" i="3"/>
  <c r="H41" i="3"/>
  <c r="G41" i="3"/>
  <c r="F41" i="3"/>
  <c r="E41" i="3"/>
  <c r="H35" i="3"/>
  <c r="H37" i="3"/>
  <c r="G35" i="3"/>
  <c r="G37" i="3"/>
  <c r="F35" i="3"/>
  <c r="F37" i="3"/>
  <c r="E35" i="3"/>
  <c r="E37" i="3"/>
  <c r="H30" i="3"/>
  <c r="G30" i="3"/>
  <c r="F30" i="3"/>
  <c r="E30" i="3"/>
  <c r="H19" i="3"/>
  <c r="G19" i="3"/>
  <c r="F19" i="3"/>
  <c r="H17" i="3"/>
  <c r="G17" i="3"/>
  <c r="F17" i="3"/>
  <c r="E17" i="3"/>
  <c r="H16" i="3"/>
  <c r="G16" i="3"/>
  <c r="F16" i="3"/>
  <c r="E16" i="3"/>
  <c r="H11" i="3"/>
  <c r="G11" i="3"/>
  <c r="F11" i="3"/>
  <c r="E11" i="3"/>
  <c r="H10" i="3"/>
  <c r="G10" i="3"/>
  <c r="F10" i="3"/>
  <c r="E10" i="3"/>
  <c r="H9" i="3"/>
  <c r="G9" i="3"/>
  <c r="F9" i="3"/>
  <c r="E9" i="3"/>
  <c r="F5" i="3"/>
  <c r="D146" i="2"/>
  <c r="E146" i="2"/>
  <c r="F146" i="2"/>
  <c r="G146" i="2"/>
  <c r="D101" i="2"/>
  <c r="E101" i="2"/>
  <c r="F101" i="2"/>
  <c r="G101" i="2"/>
  <c r="D55" i="2"/>
  <c r="G73" i="6"/>
  <c r="D11" i="6"/>
  <c r="E164" i="6"/>
  <c r="E166" i="6" s="1"/>
  <c r="F164" i="6"/>
  <c r="F166" i="6" s="1"/>
  <c r="F73" i="6"/>
  <c r="F75" i="6" s="1"/>
  <c r="G164" i="6"/>
  <c r="G166" i="6" s="1"/>
  <c r="E17" i="6"/>
  <c r="E28" i="6"/>
  <c r="E30" i="6"/>
  <c r="E31" i="6"/>
  <c r="E73" i="6"/>
  <c r="E75" i="6" s="1"/>
  <c r="G108" i="6"/>
  <c r="G119" i="6"/>
  <c r="D108" i="6"/>
  <c r="D119" i="6"/>
  <c r="G17" i="6"/>
  <c r="G28" i="6"/>
  <c r="G30" i="6"/>
  <c r="E108" i="6"/>
  <c r="E119" i="6"/>
  <c r="E121" i="6"/>
  <c r="D164" i="6"/>
  <c r="D166" i="6"/>
  <c r="D167" i="6" s="1"/>
  <c r="D169" i="6" s="1"/>
  <c r="F17" i="6"/>
  <c r="F28" i="6"/>
  <c r="F30" i="6"/>
  <c r="F119" i="6"/>
  <c r="F121" i="6"/>
  <c r="E11" i="6"/>
  <c r="D17" i="6"/>
  <c r="D28" i="6"/>
  <c r="D30" i="6"/>
  <c r="D73" i="6"/>
  <c r="E63" i="5"/>
  <c r="E74" i="5"/>
  <c r="E76" i="5"/>
  <c r="E85" i="5"/>
  <c r="E86" i="5"/>
  <c r="D63" i="5"/>
  <c r="D74" i="5"/>
  <c r="D76" i="5"/>
  <c r="D77" i="5"/>
  <c r="E57" i="5"/>
  <c r="G63" i="5"/>
  <c r="G74" i="5"/>
  <c r="G76" i="5"/>
  <c r="G85" i="5"/>
  <c r="D29" i="5"/>
  <c r="D31" i="5"/>
  <c r="D32" i="5"/>
  <c r="D34" i="5" s="1"/>
  <c r="D120" i="5"/>
  <c r="D122" i="5"/>
  <c r="D131" i="5" s="1"/>
  <c r="D132" i="5" s="1"/>
  <c r="E148" i="5"/>
  <c r="F148" i="5"/>
  <c r="F63" i="5"/>
  <c r="F74" i="5"/>
  <c r="F76" i="5"/>
  <c r="F85" i="5"/>
  <c r="E45" i="10"/>
  <c r="L6" i="10"/>
  <c r="G45" i="10"/>
  <c r="N6" i="10"/>
  <c r="G127" i="10"/>
  <c r="N9" i="10"/>
  <c r="G136" i="10"/>
  <c r="N10" i="10"/>
  <c r="F45" i="10"/>
  <c r="M6" i="10"/>
  <c r="E36" i="10"/>
  <c r="L5" i="10"/>
  <c r="G77" i="8"/>
  <c r="G168" i="8"/>
  <c r="G172" i="8"/>
  <c r="E123" i="8"/>
  <c r="E77" i="8"/>
  <c r="E79" i="8"/>
  <c r="F168" i="8"/>
  <c r="F170" i="8"/>
  <c r="E168" i="8"/>
  <c r="E172" i="8"/>
  <c r="E173" i="8"/>
  <c r="L12" i="8"/>
  <c r="D123" i="8"/>
  <c r="D125" i="8" s="1"/>
  <c r="L370" i="9"/>
  <c r="L35" i="9"/>
  <c r="E87" i="9"/>
  <c r="E90" i="9"/>
  <c r="M9" i="9"/>
  <c r="F503" i="9"/>
  <c r="F506" i="9"/>
  <c r="D505" i="9"/>
  <c r="D506" i="9"/>
  <c r="G80" i="9"/>
  <c r="G81" i="9"/>
  <c r="E44" i="9"/>
  <c r="E45" i="9"/>
  <c r="M7" i="9"/>
  <c r="D33" i="9"/>
  <c r="D36" i="9"/>
  <c r="E503" i="9"/>
  <c r="D78" i="9"/>
  <c r="E35" i="9"/>
  <c r="E36" i="9"/>
  <c r="E78" i="9"/>
  <c r="F35" i="9"/>
  <c r="F36" i="9"/>
  <c r="D44" i="9"/>
  <c r="D45" i="9"/>
  <c r="G89" i="9"/>
  <c r="G90" i="9"/>
  <c r="O9" i="9"/>
  <c r="D467" i="9"/>
  <c r="H289" i="3"/>
  <c r="E13" i="3"/>
  <c r="E514" i="3"/>
  <c r="E515" i="3"/>
  <c r="L37" i="3"/>
  <c r="E512" i="3"/>
  <c r="E441" i="3"/>
  <c r="E442" i="3"/>
  <c r="E439" i="3"/>
  <c r="G184" i="3"/>
  <c r="E184" i="3"/>
  <c r="F184" i="3"/>
  <c r="H184" i="3"/>
  <c r="F199" i="3"/>
  <c r="H944" i="3"/>
  <c r="P821" i="3"/>
  <c r="G953" i="3"/>
  <c r="O822" i="3"/>
  <c r="F999" i="3"/>
  <c r="N824" i="3"/>
  <c r="H105" i="3"/>
  <c r="E907" i="3"/>
  <c r="M820" i="3"/>
  <c r="E999" i="3"/>
  <c r="M824" i="3"/>
  <c r="E151" i="3"/>
  <c r="G13" i="3"/>
  <c r="E603" i="3"/>
  <c r="E624" i="3"/>
  <c r="F13" i="3"/>
  <c r="H640" i="3"/>
  <c r="H661" i="3"/>
  <c r="H199" i="3"/>
  <c r="E454" i="3"/>
  <c r="E474" i="3"/>
  <c r="G36" i="10"/>
  <c r="N5" i="10"/>
  <c r="E81" i="9"/>
  <c r="E55" i="2"/>
  <c r="D121" i="6"/>
  <c r="D130" i="6"/>
  <c r="E467" i="9"/>
  <c r="E469" i="9"/>
  <c r="E470" i="9"/>
  <c r="L369" i="9"/>
  <c r="L34" i="9"/>
  <c r="F80" i="9"/>
  <c r="F78" i="9"/>
  <c r="G503" i="9"/>
  <c r="G505" i="9"/>
  <c r="G35" i="9"/>
  <c r="G33" i="9"/>
  <c r="F469" i="9"/>
  <c r="F467" i="9"/>
  <c r="D90" i="9"/>
  <c r="F89" i="9"/>
  <c r="F87" i="9"/>
  <c r="D81" i="9"/>
  <c r="F44" i="9"/>
  <c r="F42" i="9"/>
  <c r="G44" i="9"/>
  <c r="G42" i="9"/>
  <c r="G469" i="9"/>
  <c r="G467" i="9"/>
  <c r="E177" i="8"/>
  <c r="E181" i="8"/>
  <c r="E182" i="8"/>
  <c r="L13" i="8"/>
  <c r="F86" i="8"/>
  <c r="F90" i="8"/>
  <c r="F177" i="8"/>
  <c r="F181" i="8"/>
  <c r="E127" i="8"/>
  <c r="E128" i="8" s="1"/>
  <c r="L10" i="8" s="1"/>
  <c r="E125" i="8"/>
  <c r="D172" i="8"/>
  <c r="D173" i="8"/>
  <c r="K12" i="8"/>
  <c r="D170" i="8"/>
  <c r="F81" i="8"/>
  <c r="F79" i="8"/>
  <c r="D81" i="8"/>
  <c r="D82" i="8"/>
  <c r="K8" i="8"/>
  <c r="D79" i="8"/>
  <c r="G81" i="8"/>
  <c r="G79" i="8"/>
  <c r="G34" i="8"/>
  <c r="G181" i="8"/>
  <c r="G179" i="8"/>
  <c r="D177" i="8"/>
  <c r="E132" i="8"/>
  <c r="E134" i="8" s="1"/>
  <c r="G90" i="8"/>
  <c r="G91" i="8"/>
  <c r="N9" i="8"/>
  <c r="G88" i="8"/>
  <c r="E86" i="8"/>
  <c r="D86" i="8"/>
  <c r="F205" i="3"/>
  <c r="F216" i="3"/>
  <c r="G205" i="3"/>
  <c r="G216" i="3"/>
  <c r="G218" i="3"/>
  <c r="F490" i="3"/>
  <c r="F510" i="3"/>
  <c r="F54" i="3"/>
  <c r="F59" i="3"/>
  <c r="F66" i="3"/>
  <c r="F77" i="3"/>
  <c r="F79" i="3"/>
  <c r="H66" i="3"/>
  <c r="H77" i="3"/>
  <c r="H79" i="3"/>
  <c r="E112" i="3"/>
  <c r="E123" i="3"/>
  <c r="G112" i="3"/>
  <c r="G123" i="3"/>
  <c r="E158" i="3"/>
  <c r="E169" i="3"/>
  <c r="E171" i="3"/>
  <c r="E180" i="3"/>
  <c r="G158" i="3"/>
  <c r="G169" i="3"/>
  <c r="G171" i="3"/>
  <c r="G180" i="3"/>
  <c r="H205" i="3"/>
  <c r="H216" i="3"/>
  <c r="F250" i="3"/>
  <c r="F261" i="3"/>
  <c r="F263" i="3"/>
  <c r="F272" i="3"/>
  <c r="F340" i="3"/>
  <c r="F351" i="3"/>
  <c r="F353" i="3"/>
  <c r="F362" i="3"/>
  <c r="F454" i="3"/>
  <c r="F474" i="3"/>
  <c r="G603" i="3"/>
  <c r="G624" i="3"/>
  <c r="H13" i="3"/>
  <c r="E66" i="3"/>
  <c r="E77" i="3"/>
  <c r="G66" i="3"/>
  <c r="G77" i="3"/>
  <c r="H112" i="3"/>
  <c r="H123" i="3"/>
  <c r="H125" i="3"/>
  <c r="H134" i="3"/>
  <c r="F158" i="3"/>
  <c r="F169" i="3"/>
  <c r="F171" i="3"/>
  <c r="F180" i="3"/>
  <c r="H158" i="3"/>
  <c r="H169" i="3"/>
  <c r="H171" i="3"/>
  <c r="H180" i="3"/>
  <c r="E205" i="3"/>
  <c r="E216" i="3"/>
  <c r="G295" i="3"/>
  <c r="G306" i="3"/>
  <c r="G308" i="3"/>
  <c r="G317" i="3"/>
  <c r="G318" i="3"/>
  <c r="G340" i="3"/>
  <c r="G351" i="3"/>
  <c r="G353" i="3"/>
  <c r="G362" i="3"/>
  <c r="F603" i="3"/>
  <c r="F624" i="3"/>
  <c r="H603" i="3"/>
  <c r="H624" i="3"/>
  <c r="F640" i="3"/>
  <c r="F661" i="3"/>
  <c r="H454" i="3"/>
  <c r="H474" i="3"/>
  <c r="F146" i="3"/>
  <c r="F151" i="3"/>
  <c r="F142" i="6"/>
  <c r="G142" i="6"/>
  <c r="D102" i="6"/>
  <c r="D154" i="5"/>
  <c r="D165" i="5"/>
  <c r="D167" i="5"/>
  <c r="D176" i="5"/>
  <c r="D177" i="5"/>
  <c r="E154" i="5"/>
  <c r="E165" i="5"/>
  <c r="E167" i="5"/>
  <c r="E176" i="5"/>
  <c r="E177" i="5"/>
  <c r="F154" i="5"/>
  <c r="F165" i="5"/>
  <c r="F167" i="5"/>
  <c r="G154" i="5"/>
  <c r="G165" i="5"/>
  <c r="G167" i="5"/>
  <c r="G176" i="5"/>
  <c r="E120" i="5"/>
  <c r="E122" i="5"/>
  <c r="E131" i="5" s="1"/>
  <c r="E132" i="5" s="1"/>
  <c r="F120" i="5"/>
  <c r="F122" i="5" s="1"/>
  <c r="G120" i="5"/>
  <c r="G122" i="5" s="1"/>
  <c r="G131" i="5" s="1"/>
  <c r="G132" i="5" s="1"/>
  <c r="D56" i="6"/>
  <c r="D75" i="6"/>
  <c r="G75" i="6"/>
  <c r="G84" i="6" s="1"/>
  <c r="G85" i="6" s="1"/>
  <c r="E56" i="6"/>
  <c r="F102" i="6"/>
  <c r="G56" i="6"/>
  <c r="D84" i="6"/>
  <c r="D85" i="6" s="1"/>
  <c r="G11" i="6"/>
  <c r="E102" i="6"/>
  <c r="G121" i="6"/>
  <c r="F56" i="6"/>
  <c r="G102" i="6"/>
  <c r="F11" i="6"/>
  <c r="E29" i="5"/>
  <c r="E31" i="5"/>
  <c r="E40" i="5" s="1"/>
  <c r="E41" i="5" s="1"/>
  <c r="F29" i="5"/>
  <c r="F31" i="5"/>
  <c r="F40" i="5" s="1"/>
  <c r="F41" i="5" s="1"/>
  <c r="G29" i="5"/>
  <c r="G31" i="5"/>
  <c r="E77" i="5"/>
  <c r="D40" i="5"/>
  <c r="D41" i="5" s="1"/>
  <c r="D45" i="5" s="1"/>
  <c r="D46" i="5" s="1"/>
  <c r="K7" i="5" s="1"/>
  <c r="F57" i="5"/>
  <c r="D168" i="5"/>
  <c r="G57" i="5"/>
  <c r="G77" i="5"/>
  <c r="G148" i="5"/>
  <c r="G454" i="3"/>
  <c r="G474" i="3"/>
  <c r="G490" i="3"/>
  <c r="G510" i="3"/>
  <c r="H485" i="3"/>
  <c r="H490" i="3"/>
  <c r="H510" i="3"/>
  <c r="E661" i="3"/>
  <c r="G640" i="3"/>
  <c r="G661" i="3"/>
  <c r="H387" i="3"/>
  <c r="H398" i="3"/>
  <c r="H400" i="3"/>
  <c r="G387" i="3"/>
  <c r="G398" i="3"/>
  <c r="G400" i="3"/>
  <c r="G250" i="3"/>
  <c r="G261" i="3"/>
  <c r="G263" i="3"/>
  <c r="H250" i="3"/>
  <c r="H261" i="3"/>
  <c r="H263" i="3"/>
  <c r="H272" i="3"/>
  <c r="H295" i="3"/>
  <c r="H306" i="3"/>
  <c r="H308" i="3"/>
  <c r="H340" i="3"/>
  <c r="H351" i="3"/>
  <c r="H353" i="3"/>
  <c r="H362" i="3"/>
  <c r="E387" i="3"/>
  <c r="E398" i="3"/>
  <c r="E400" i="3"/>
  <c r="E401" i="3"/>
  <c r="F295" i="3"/>
  <c r="F306" i="3"/>
  <c r="F308" i="3"/>
  <c r="F417" i="3"/>
  <c r="F437" i="3"/>
  <c r="E250" i="3"/>
  <c r="E295" i="3"/>
  <c r="E306" i="3"/>
  <c r="E308" i="3"/>
  <c r="E309" i="3"/>
  <c r="E340" i="3"/>
  <c r="E351" i="3"/>
  <c r="E353" i="3"/>
  <c r="E354" i="3"/>
  <c r="F387" i="3"/>
  <c r="F398" i="3"/>
  <c r="F400" i="3"/>
  <c r="G417" i="3"/>
  <c r="G437" i="3"/>
  <c r="H417" i="3"/>
  <c r="H437" i="3"/>
  <c r="F244" i="3"/>
  <c r="G334" i="3"/>
  <c r="H239" i="3"/>
  <c r="H244" i="3"/>
  <c r="G244" i="3"/>
  <c r="F334" i="3"/>
  <c r="H334" i="3"/>
  <c r="H20" i="3"/>
  <c r="H31" i="3"/>
  <c r="H33" i="3"/>
  <c r="F112" i="3"/>
  <c r="F123" i="3"/>
  <c r="E20" i="3"/>
  <c r="E31" i="3"/>
  <c r="G20" i="3"/>
  <c r="G31" i="3"/>
  <c r="G33" i="3"/>
  <c r="F20" i="3"/>
  <c r="F31" i="3"/>
  <c r="G177" i="2"/>
  <c r="G179" i="2"/>
  <c r="F177" i="2"/>
  <c r="F179" i="2"/>
  <c r="E177" i="2"/>
  <c r="E179" i="2"/>
  <c r="D177" i="2"/>
  <c r="D179" i="2"/>
  <c r="G174" i="2"/>
  <c r="F174" i="2"/>
  <c r="F175" i="2" s="1"/>
  <c r="F176" i="2" s="1"/>
  <c r="E174" i="2"/>
  <c r="D174" i="2"/>
  <c r="G168" i="2"/>
  <c r="G170" i="2"/>
  <c r="F168" i="2"/>
  <c r="F170" i="2"/>
  <c r="E168" i="2"/>
  <c r="E170" i="2"/>
  <c r="D168" i="2"/>
  <c r="D170" i="2"/>
  <c r="G163" i="2"/>
  <c r="F163" i="2"/>
  <c r="E163" i="2"/>
  <c r="D16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D147" i="2"/>
  <c r="D142" i="2"/>
  <c r="E142" i="2"/>
  <c r="F142" i="2"/>
  <c r="G142" i="2"/>
  <c r="E139" i="2"/>
  <c r="G132" i="2"/>
  <c r="G134" i="2"/>
  <c r="F132" i="2"/>
  <c r="F134" i="2"/>
  <c r="E132" i="2"/>
  <c r="E134" i="2"/>
  <c r="D132" i="2"/>
  <c r="D134" i="2"/>
  <c r="G129" i="2"/>
  <c r="F129" i="2"/>
  <c r="E129" i="2"/>
  <c r="D129" i="2"/>
  <c r="D130" i="2" s="1"/>
  <c r="D131" i="2" s="1"/>
  <c r="G123" i="2"/>
  <c r="G125" i="2"/>
  <c r="F123" i="2"/>
  <c r="F125" i="2"/>
  <c r="E123" i="2"/>
  <c r="E125" i="2"/>
  <c r="D123" i="2"/>
  <c r="D125" i="2"/>
  <c r="G118" i="2"/>
  <c r="F118" i="2"/>
  <c r="E118" i="2"/>
  <c r="D11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0" i="2"/>
  <c r="F100" i="2"/>
  <c r="E100" i="2"/>
  <c r="D100" i="2"/>
  <c r="G99" i="2"/>
  <c r="F99" i="2"/>
  <c r="E99" i="2"/>
  <c r="D99" i="2"/>
  <c r="G98" i="2"/>
  <c r="F98" i="2"/>
  <c r="E98" i="2"/>
  <c r="D98" i="2"/>
  <c r="D97" i="2"/>
  <c r="E97" i="2"/>
  <c r="F97" i="2"/>
  <c r="G97" i="2"/>
  <c r="E94" i="2"/>
  <c r="G86" i="2"/>
  <c r="G88" i="2"/>
  <c r="F86" i="2"/>
  <c r="F88" i="2"/>
  <c r="E86" i="2"/>
  <c r="E88" i="2"/>
  <c r="D86" i="2"/>
  <c r="D88" i="2"/>
  <c r="G83" i="2"/>
  <c r="F83" i="2"/>
  <c r="F84" i="2" s="1"/>
  <c r="F85" i="2" s="1"/>
  <c r="E83" i="2"/>
  <c r="E84" i="2" s="1"/>
  <c r="E85" i="2" s="1"/>
  <c r="D83" i="2"/>
  <c r="G77" i="2"/>
  <c r="G79" i="2"/>
  <c r="F77" i="2"/>
  <c r="F79" i="2"/>
  <c r="E77" i="2"/>
  <c r="E79" i="2"/>
  <c r="D77" i="2"/>
  <c r="D79" i="2"/>
  <c r="G72" i="2"/>
  <c r="F72" i="2"/>
  <c r="E72" i="2"/>
  <c r="D72" i="2"/>
  <c r="G61" i="2"/>
  <c r="F61" i="2"/>
  <c r="E61" i="2"/>
  <c r="D61" i="2"/>
  <c r="G60" i="2"/>
  <c r="F60" i="2"/>
  <c r="E60" i="2"/>
  <c r="D60" i="2"/>
  <c r="G59" i="2"/>
  <c r="F59" i="2"/>
  <c r="E59" i="2"/>
  <c r="D59" i="2"/>
  <c r="G54" i="2"/>
  <c r="F54" i="2"/>
  <c r="E54" i="2"/>
  <c r="D54" i="2"/>
  <c r="G53" i="2"/>
  <c r="F53" i="2"/>
  <c r="E53" i="2"/>
  <c r="D53" i="2"/>
  <c r="G52" i="2"/>
  <c r="F52" i="2"/>
  <c r="E52" i="2"/>
  <c r="D52" i="2"/>
  <c r="D51" i="2"/>
  <c r="E51" i="2"/>
  <c r="F51" i="2"/>
  <c r="G51" i="2"/>
  <c r="E48" i="2"/>
  <c r="G41" i="2"/>
  <c r="G43" i="2"/>
  <c r="F41" i="2"/>
  <c r="F43" i="2"/>
  <c r="E41" i="2"/>
  <c r="E43" i="2"/>
  <c r="D41" i="2"/>
  <c r="D43" i="2"/>
  <c r="G38" i="2"/>
  <c r="F38" i="2"/>
  <c r="F39" i="2" s="1"/>
  <c r="F40" i="2" s="1"/>
  <c r="E38" i="2"/>
  <c r="D38" i="2"/>
  <c r="D39" i="2" s="1"/>
  <c r="D40" i="2" s="1"/>
  <c r="G32" i="2"/>
  <c r="G34" i="2"/>
  <c r="F32" i="2"/>
  <c r="F34" i="2"/>
  <c r="E32" i="2"/>
  <c r="E34" i="2"/>
  <c r="D32" i="2"/>
  <c r="D34" i="2"/>
  <c r="G27" i="2"/>
  <c r="F27" i="2"/>
  <c r="E27" i="2"/>
  <c r="D27" i="2"/>
  <c r="G16" i="2"/>
  <c r="F16" i="2"/>
  <c r="E16" i="2"/>
  <c r="D16" i="2"/>
  <c r="G15" i="2"/>
  <c r="F15" i="2"/>
  <c r="E15" i="2"/>
  <c r="D15" i="2"/>
  <c r="G14" i="2"/>
  <c r="F14" i="2"/>
  <c r="E14" i="2"/>
  <c r="D14" i="2"/>
  <c r="G9" i="2"/>
  <c r="F9" i="2"/>
  <c r="E9" i="2"/>
  <c r="D9" i="2"/>
  <c r="G8" i="2"/>
  <c r="F8" i="2"/>
  <c r="E8" i="2"/>
  <c r="D8" i="2"/>
  <c r="G7" i="2"/>
  <c r="G11" i="2"/>
  <c r="F7" i="2"/>
  <c r="F11" i="2"/>
  <c r="E7" i="2"/>
  <c r="E11" i="2"/>
  <c r="D7" i="2"/>
  <c r="E3" i="2"/>
  <c r="G179" i="1"/>
  <c r="G181" i="1"/>
  <c r="F179" i="1"/>
  <c r="F181" i="1"/>
  <c r="E179" i="1"/>
  <c r="E181" i="1"/>
  <c r="G134" i="1"/>
  <c r="G136" i="1"/>
  <c r="F134" i="1"/>
  <c r="F136" i="1"/>
  <c r="E134" i="1"/>
  <c r="E136" i="1"/>
  <c r="D179" i="1"/>
  <c r="D181" i="1"/>
  <c r="G170" i="1"/>
  <c r="G172" i="1"/>
  <c r="F170" i="1"/>
  <c r="F172" i="1"/>
  <c r="E170" i="1"/>
  <c r="E172" i="1"/>
  <c r="D170" i="1"/>
  <c r="D172" i="1"/>
  <c r="D134" i="1"/>
  <c r="D136" i="1"/>
  <c r="G125" i="1"/>
  <c r="G127" i="1"/>
  <c r="F125" i="1"/>
  <c r="F127" i="1"/>
  <c r="E125" i="1"/>
  <c r="E127" i="1"/>
  <c r="D125" i="1"/>
  <c r="D127" i="1"/>
  <c r="G88" i="1"/>
  <c r="G90" i="1"/>
  <c r="F88" i="1"/>
  <c r="F90" i="1"/>
  <c r="E88" i="1"/>
  <c r="E90" i="1"/>
  <c r="D88" i="1"/>
  <c r="D90" i="1"/>
  <c r="G85" i="1"/>
  <c r="F85" i="1"/>
  <c r="F86" i="1" s="1"/>
  <c r="F87" i="1" s="1"/>
  <c r="E85" i="1"/>
  <c r="D85" i="1"/>
  <c r="D86" i="1" s="1"/>
  <c r="D87" i="1" s="1"/>
  <c r="G79" i="1"/>
  <c r="G81" i="1"/>
  <c r="F79" i="1"/>
  <c r="F81" i="1"/>
  <c r="E79" i="1"/>
  <c r="E81" i="1"/>
  <c r="D79" i="1"/>
  <c r="D81" i="1"/>
  <c r="G76" i="6"/>
  <c r="G80" i="6" s="1"/>
  <c r="G81" i="6" s="1"/>
  <c r="N7" i="6" s="1"/>
  <c r="D122" i="6"/>
  <c r="D126" i="6"/>
  <c r="D127" i="6"/>
  <c r="K9" i="6"/>
  <c r="D39" i="6"/>
  <c r="D40" i="6"/>
  <c r="D44" i="6"/>
  <c r="D31" i="6"/>
  <c r="D33" i="6"/>
  <c r="D175" i="6"/>
  <c r="D176" i="6" s="1"/>
  <c r="D76" i="6"/>
  <c r="E39" i="6"/>
  <c r="E40" i="6"/>
  <c r="E42" i="6"/>
  <c r="D131" i="6"/>
  <c r="D135" i="6"/>
  <c r="D136" i="6"/>
  <c r="K10" i="6"/>
  <c r="E168" i="5"/>
  <c r="G32" i="5"/>
  <c r="G36" i="5" s="1"/>
  <c r="G37" i="5" s="1"/>
  <c r="N6" i="5" s="1"/>
  <c r="F168" i="5"/>
  <c r="F170" i="5"/>
  <c r="F32" i="5"/>
  <c r="D85" i="5"/>
  <c r="D86" i="5"/>
  <c r="D88" i="5"/>
  <c r="F176" i="5"/>
  <c r="F177" i="5"/>
  <c r="F179" i="5"/>
  <c r="F77" i="5"/>
  <c r="F79" i="5"/>
  <c r="E170" i="8"/>
  <c r="G170" i="8"/>
  <c r="G173" i="8"/>
  <c r="N12" i="8"/>
  <c r="F88" i="8"/>
  <c r="F179" i="8"/>
  <c r="F172" i="8"/>
  <c r="F173" i="8"/>
  <c r="M12" i="8"/>
  <c r="E81" i="8"/>
  <c r="E82" i="8"/>
  <c r="L8" i="8"/>
  <c r="F82" i="8"/>
  <c r="M8" i="8"/>
  <c r="F91" i="8"/>
  <c r="M9" i="8"/>
  <c r="G82" i="8"/>
  <c r="N8" i="8"/>
  <c r="E179" i="8"/>
  <c r="F182" i="8"/>
  <c r="M13" i="8"/>
  <c r="G182" i="8"/>
  <c r="N13" i="8"/>
  <c r="D11" i="2"/>
  <c r="D73" i="2"/>
  <c r="D75" i="2"/>
  <c r="D76" i="2"/>
  <c r="E56" i="2"/>
  <c r="E164" i="2"/>
  <c r="E166" i="2"/>
  <c r="F119" i="2"/>
  <c r="F121" i="2"/>
  <c r="M370" i="9"/>
  <c r="M35" i="9"/>
  <c r="K370" i="9"/>
  <c r="K35" i="9"/>
  <c r="L8" i="9"/>
  <c r="M8" i="9"/>
  <c r="L9" i="9"/>
  <c r="O8" i="9"/>
  <c r="L7" i="9"/>
  <c r="N6" i="9"/>
  <c r="L6" i="9"/>
  <c r="M6" i="9"/>
  <c r="G470" i="9"/>
  <c r="N369" i="9"/>
  <c r="N34" i="9"/>
  <c r="F90" i="9"/>
  <c r="N9" i="9"/>
  <c r="F81" i="9"/>
  <c r="F512" i="3"/>
  <c r="F514" i="3"/>
  <c r="F515" i="3"/>
  <c r="M37" i="3"/>
  <c r="H514" i="3"/>
  <c r="H515" i="3"/>
  <c r="O37" i="3"/>
  <c r="H512" i="3"/>
  <c r="G514" i="3"/>
  <c r="G515" i="3"/>
  <c r="N37" i="3"/>
  <c r="G512" i="3"/>
  <c r="G441" i="3"/>
  <c r="G442" i="3"/>
  <c r="N35" i="3"/>
  <c r="G439" i="3"/>
  <c r="H478" i="3"/>
  <c r="H479" i="3"/>
  <c r="O36" i="3"/>
  <c r="H476" i="3"/>
  <c r="H441" i="3"/>
  <c r="H439" i="3"/>
  <c r="F441" i="3"/>
  <c r="F442" i="3"/>
  <c r="M35" i="3"/>
  <c r="F439" i="3"/>
  <c r="G478" i="3"/>
  <c r="G479" i="3"/>
  <c r="N36" i="3"/>
  <c r="G476" i="3"/>
  <c r="F478" i="3"/>
  <c r="F479" i="3"/>
  <c r="M36" i="3"/>
  <c r="F476" i="3"/>
  <c r="E478" i="3"/>
  <c r="E479" i="3"/>
  <c r="L36" i="3"/>
  <c r="E476" i="3"/>
  <c r="H135" i="3"/>
  <c r="H139" i="3"/>
  <c r="E181" i="3"/>
  <c r="E183" i="3"/>
  <c r="H401" i="3"/>
  <c r="H403" i="3"/>
  <c r="G54" i="3"/>
  <c r="H54" i="3"/>
  <c r="H126" i="3"/>
  <c r="H130" i="3"/>
  <c r="E172" i="3"/>
  <c r="E176" i="3"/>
  <c r="E177" i="3"/>
  <c r="M14" i="3"/>
  <c r="H218" i="3"/>
  <c r="H227" i="3"/>
  <c r="H228" i="3"/>
  <c r="E33" i="3"/>
  <c r="E34" i="3"/>
  <c r="E79" i="3"/>
  <c r="E80" i="3"/>
  <c r="F172" i="3"/>
  <c r="F174" i="3"/>
  <c r="E125" i="3"/>
  <c r="E126" i="3"/>
  <c r="G125" i="3"/>
  <c r="G126" i="3"/>
  <c r="F218" i="3"/>
  <c r="F227" i="3"/>
  <c r="F228" i="3"/>
  <c r="G79" i="3"/>
  <c r="G88" i="3"/>
  <c r="F33" i="3"/>
  <c r="F42" i="3"/>
  <c r="F43" i="3"/>
  <c r="F125" i="3"/>
  <c r="F134" i="3"/>
  <c r="F135" i="3"/>
  <c r="E218" i="3"/>
  <c r="E219" i="3"/>
  <c r="G354" i="3"/>
  <c r="G356" i="3"/>
  <c r="E32" i="5"/>
  <c r="E36" i="5" s="1"/>
  <c r="E37" i="5" s="1"/>
  <c r="L6" i="5" s="1"/>
  <c r="F55" i="2"/>
  <c r="F56" i="2"/>
  <c r="G45" i="9"/>
  <c r="O7" i="9"/>
  <c r="F45" i="9"/>
  <c r="N7" i="9"/>
  <c r="F470" i="9"/>
  <c r="M369" i="9"/>
  <c r="M34" i="9"/>
  <c r="G36" i="9"/>
  <c r="G506" i="9"/>
  <c r="D90" i="8"/>
  <c r="D88" i="8"/>
  <c r="E90" i="8"/>
  <c r="E88" i="8"/>
  <c r="D181" i="8"/>
  <c r="D182" i="8"/>
  <c r="K13" i="8"/>
  <c r="D179" i="8"/>
  <c r="F317" i="3"/>
  <c r="F318" i="3"/>
  <c r="F320" i="3"/>
  <c r="F309" i="3"/>
  <c r="F311" i="3"/>
  <c r="G401" i="3"/>
  <c r="G405" i="3"/>
  <c r="G406" i="3"/>
  <c r="N34" i="3"/>
  <c r="G146" i="3"/>
  <c r="G168" i="5"/>
  <c r="G170" i="5"/>
  <c r="D124" i="6"/>
  <c r="G122" i="6"/>
  <c r="G130" i="6"/>
  <c r="G131" i="6"/>
  <c r="G39" i="6"/>
  <c r="G40" i="6"/>
  <c r="G31" i="6"/>
  <c r="F130" i="6"/>
  <c r="F131" i="6"/>
  <c r="F122" i="6"/>
  <c r="E130" i="6"/>
  <c r="E131" i="6"/>
  <c r="E122" i="6"/>
  <c r="E35" i="6"/>
  <c r="E33" i="6"/>
  <c r="D133" i="6"/>
  <c r="D80" i="6"/>
  <c r="D81" i="6" s="1"/>
  <c r="K7" i="6" s="1"/>
  <c r="D78" i="6"/>
  <c r="F39" i="6"/>
  <c r="F40" i="6"/>
  <c r="F31" i="6"/>
  <c r="E44" i="6"/>
  <c r="G40" i="5"/>
  <c r="G41" i="5" s="1"/>
  <c r="G43" i="5" s="1"/>
  <c r="G81" i="5"/>
  <c r="G79" i="5"/>
  <c r="F81" i="5"/>
  <c r="E90" i="5"/>
  <c r="E88" i="5"/>
  <c r="D90" i="5"/>
  <c r="E181" i="5"/>
  <c r="E179" i="5"/>
  <c r="D36" i="5"/>
  <c r="D37" i="5" s="1"/>
  <c r="K6" i="5" s="1"/>
  <c r="E172" i="5"/>
  <c r="E173" i="5"/>
  <c r="L12" i="5"/>
  <c r="E170" i="5"/>
  <c r="G177" i="5"/>
  <c r="F36" i="5"/>
  <c r="F37" i="5" s="1"/>
  <c r="M6" i="5" s="1"/>
  <c r="F34" i="5"/>
  <c r="G34" i="5"/>
  <c r="G86" i="5"/>
  <c r="D172" i="5"/>
  <c r="D173" i="5"/>
  <c r="K12" i="5"/>
  <c r="D170" i="5"/>
  <c r="D81" i="5"/>
  <c r="D82" i="5"/>
  <c r="K8" i="5"/>
  <c r="D79" i="5"/>
  <c r="D181" i="5"/>
  <c r="D179" i="5"/>
  <c r="F86" i="5"/>
  <c r="E81" i="5"/>
  <c r="E82" i="5"/>
  <c r="L8" i="5"/>
  <c r="E79" i="5"/>
  <c r="G665" i="3"/>
  <c r="G663" i="3"/>
  <c r="E663" i="3"/>
  <c r="E665" i="3"/>
  <c r="E666" i="3"/>
  <c r="L523" i="3"/>
  <c r="F665" i="3"/>
  <c r="F666" i="3"/>
  <c r="M523" i="3"/>
  <c r="F663" i="3"/>
  <c r="H628" i="3"/>
  <c r="H626" i="3"/>
  <c r="F626" i="3"/>
  <c r="F628" i="3"/>
  <c r="F629" i="3"/>
  <c r="M522" i="3"/>
  <c r="H665" i="3"/>
  <c r="H663" i="3"/>
  <c r="G628" i="3"/>
  <c r="G626" i="3"/>
  <c r="E626" i="3"/>
  <c r="E628" i="3"/>
  <c r="E629" i="3"/>
  <c r="L522" i="3"/>
  <c r="H309" i="3"/>
  <c r="H311" i="3"/>
  <c r="H317" i="3"/>
  <c r="H318" i="3"/>
  <c r="H322" i="3"/>
  <c r="F401" i="3"/>
  <c r="F405" i="3"/>
  <c r="F406" i="3"/>
  <c r="M34" i="3"/>
  <c r="E362" i="3"/>
  <c r="E363" i="3"/>
  <c r="E367" i="3"/>
  <c r="E405" i="3"/>
  <c r="E406" i="3"/>
  <c r="L34" i="3"/>
  <c r="E403" i="3"/>
  <c r="H354" i="3"/>
  <c r="H358" i="3"/>
  <c r="F354" i="3"/>
  <c r="F356" i="3"/>
  <c r="E317" i="3"/>
  <c r="E318" i="3"/>
  <c r="E322" i="3"/>
  <c r="E323" i="3"/>
  <c r="M26" i="3"/>
  <c r="H264" i="3"/>
  <c r="H266" i="3"/>
  <c r="F264" i="3"/>
  <c r="F268" i="3"/>
  <c r="G309" i="3"/>
  <c r="G313" i="3"/>
  <c r="G314" i="3"/>
  <c r="O25" i="3"/>
  <c r="G264" i="3"/>
  <c r="G268" i="3"/>
  <c r="G272" i="3"/>
  <c r="G273" i="3"/>
  <c r="G275" i="3"/>
  <c r="G363" i="3"/>
  <c r="G367" i="3"/>
  <c r="F273" i="3"/>
  <c r="F277" i="3"/>
  <c r="E261" i="3"/>
  <c r="E263" i="3"/>
  <c r="G219" i="3"/>
  <c r="G223" i="3"/>
  <c r="G224" i="3"/>
  <c r="O21" i="3"/>
  <c r="G227" i="3"/>
  <c r="G228" i="3"/>
  <c r="G230" i="3"/>
  <c r="H363" i="3"/>
  <c r="H367" i="3"/>
  <c r="G322" i="3"/>
  <c r="G320" i="3"/>
  <c r="H273" i="3"/>
  <c r="E358" i="3"/>
  <c r="E359" i="3"/>
  <c r="M27" i="3"/>
  <c r="E356" i="3"/>
  <c r="E313" i="3"/>
  <c r="E314" i="3"/>
  <c r="M25" i="3"/>
  <c r="E311" i="3"/>
  <c r="F363" i="3"/>
  <c r="F181" i="3"/>
  <c r="F183" i="3"/>
  <c r="G34" i="3"/>
  <c r="G36" i="3"/>
  <c r="G42" i="3"/>
  <c r="G43" i="3"/>
  <c r="G47" i="3"/>
  <c r="H88" i="3"/>
  <c r="H42" i="3"/>
  <c r="H43" i="3"/>
  <c r="H34" i="3"/>
  <c r="F88" i="3"/>
  <c r="F89" i="3"/>
  <c r="F80" i="3"/>
  <c r="E147" i="2"/>
  <c r="G164" i="2"/>
  <c r="G166" i="2"/>
  <c r="F164" i="2"/>
  <c r="D164" i="2"/>
  <c r="D119" i="2"/>
  <c r="E119" i="2"/>
  <c r="G119" i="2"/>
  <c r="G73" i="2"/>
  <c r="F73" i="2"/>
  <c r="E73" i="2"/>
  <c r="D17" i="2"/>
  <c r="D28" i="2"/>
  <c r="D30" i="2"/>
  <c r="D31" i="2"/>
  <c r="E17" i="2"/>
  <c r="E28" i="2"/>
  <c r="E30" i="2"/>
  <c r="E39" i="2"/>
  <c r="E40" i="2"/>
  <c r="E44" i="2" s="1"/>
  <c r="E45" i="2" s="1"/>
  <c r="L6" i="2" s="1"/>
  <c r="F17" i="2"/>
  <c r="F28" i="2"/>
  <c r="F30" i="2"/>
  <c r="F31" i="2"/>
  <c r="G17" i="2"/>
  <c r="G28" i="2"/>
  <c r="E175" i="2"/>
  <c r="F147" i="2"/>
  <c r="D84" i="2"/>
  <c r="D85" i="2"/>
  <c r="D89" i="2" s="1"/>
  <c r="D90" i="2" s="1"/>
  <c r="K8" i="2" s="1"/>
  <c r="F122" i="2"/>
  <c r="F130" i="2"/>
  <c r="F131" i="2" s="1"/>
  <c r="G147" i="2"/>
  <c r="G175" i="2"/>
  <c r="G176" i="2" s="1"/>
  <c r="G78" i="6"/>
  <c r="D42" i="6"/>
  <c r="D35" i="6"/>
  <c r="E36" i="6"/>
  <c r="L5" i="6"/>
  <c r="F172" i="5"/>
  <c r="F173" i="5"/>
  <c r="M12" i="5"/>
  <c r="G82" i="5"/>
  <c r="N8" i="5"/>
  <c r="F181" i="5"/>
  <c r="G172" i="5"/>
  <c r="E34" i="5"/>
  <c r="D121" i="2"/>
  <c r="E31" i="2"/>
  <c r="E35" i="2"/>
  <c r="G30" i="2"/>
  <c r="G31" i="2"/>
  <c r="G33" i="2"/>
  <c r="G121" i="2"/>
  <c r="G130" i="2"/>
  <c r="G131" i="2" s="1"/>
  <c r="F166" i="2"/>
  <c r="F167" i="2"/>
  <c r="F171" i="2"/>
  <c r="E75" i="2"/>
  <c r="E167" i="2"/>
  <c r="E171" i="2"/>
  <c r="E172" i="2"/>
  <c r="L11" i="2"/>
  <c r="D166" i="2"/>
  <c r="D175" i="2"/>
  <c r="D176" i="2" s="1"/>
  <c r="E121" i="2"/>
  <c r="E130" i="2"/>
  <c r="E131" i="2"/>
  <c r="E135" i="2" s="1"/>
  <c r="E136" i="2" s="1"/>
  <c r="L10" i="2" s="1"/>
  <c r="G167" i="2"/>
  <c r="N370" i="9"/>
  <c r="N35" i="9"/>
  <c r="N8" i="9"/>
  <c r="O6" i="9"/>
  <c r="H137" i="3"/>
  <c r="H140" i="3"/>
  <c r="P13" i="3"/>
  <c r="H442" i="3"/>
  <c r="O35" i="3"/>
  <c r="E185" i="3"/>
  <c r="E186" i="3"/>
  <c r="M15" i="3"/>
  <c r="F322" i="3"/>
  <c r="F323" i="3"/>
  <c r="N26" i="3"/>
  <c r="G59" i="3"/>
  <c r="G89" i="3"/>
  <c r="H405" i="3"/>
  <c r="H406" i="3"/>
  <c r="O34" i="3"/>
  <c r="L35" i="3"/>
  <c r="G403" i="3"/>
  <c r="H128" i="3"/>
  <c r="H219" i="3"/>
  <c r="H223" i="3"/>
  <c r="H224" i="3"/>
  <c r="P21" i="3"/>
  <c r="F126" i="3"/>
  <c r="F130" i="3"/>
  <c r="G134" i="3"/>
  <c r="G135" i="3"/>
  <c r="G139" i="3"/>
  <c r="F34" i="3"/>
  <c r="F36" i="3"/>
  <c r="E134" i="3"/>
  <c r="E135" i="3"/>
  <c r="E174" i="3"/>
  <c r="E42" i="3"/>
  <c r="E43" i="3"/>
  <c r="E45" i="3"/>
  <c r="H313" i="3"/>
  <c r="H314" i="3"/>
  <c r="P25" i="3"/>
  <c r="F313" i="3"/>
  <c r="F314" i="3"/>
  <c r="N25" i="3"/>
  <c r="E227" i="3"/>
  <c r="E228" i="3"/>
  <c r="E232" i="3"/>
  <c r="E233" i="3"/>
  <c r="M22" i="3"/>
  <c r="F176" i="3"/>
  <c r="F177" i="3"/>
  <c r="N14" i="3"/>
  <c r="H320" i="3"/>
  <c r="H323" i="3"/>
  <c r="P26" i="3"/>
  <c r="G358" i="3"/>
  <c r="G359" i="3"/>
  <c r="O27" i="3"/>
  <c r="F219" i="3"/>
  <c r="F223" i="3"/>
  <c r="F224" i="3"/>
  <c r="N21" i="3"/>
  <c r="E88" i="3"/>
  <c r="E89" i="3"/>
  <c r="E93" i="3"/>
  <c r="F137" i="3"/>
  <c r="F139" i="3"/>
  <c r="G130" i="3"/>
  <c r="G128" i="3"/>
  <c r="F47" i="3"/>
  <c r="F48" i="3"/>
  <c r="N9" i="3"/>
  <c r="F45" i="3"/>
  <c r="E223" i="3"/>
  <c r="E224" i="3"/>
  <c r="M21" i="3"/>
  <c r="E221" i="3"/>
  <c r="F230" i="3"/>
  <c r="F232" i="3"/>
  <c r="F233" i="3"/>
  <c r="N22" i="3"/>
  <c r="E130" i="3"/>
  <c r="E128" i="3"/>
  <c r="E84" i="3"/>
  <c r="E85" i="3"/>
  <c r="M10" i="3"/>
  <c r="E82" i="3"/>
  <c r="E36" i="3"/>
  <c r="E38" i="3"/>
  <c r="E39" i="3"/>
  <c r="M8" i="3"/>
  <c r="H232" i="3"/>
  <c r="H230" i="3"/>
  <c r="F358" i="3"/>
  <c r="F359" i="3"/>
  <c r="N27" i="3"/>
  <c r="H356" i="3"/>
  <c r="E365" i="3"/>
  <c r="F75" i="2"/>
  <c r="G55" i="2"/>
  <c r="E45" i="6"/>
  <c r="L6" i="6"/>
  <c r="D91" i="8"/>
  <c r="K9" i="8"/>
  <c r="E91" i="8"/>
  <c r="L9" i="8"/>
  <c r="E368" i="3"/>
  <c r="M28" i="3"/>
  <c r="G629" i="3"/>
  <c r="N522" i="3"/>
  <c r="H59" i="3"/>
  <c r="H80" i="3"/>
  <c r="H82" i="3"/>
  <c r="E320" i="3"/>
  <c r="H146" i="3"/>
  <c r="G151" i="3"/>
  <c r="D182" i="5"/>
  <c r="K13" i="5"/>
  <c r="E182" i="5"/>
  <c r="L13" i="5"/>
  <c r="E91" i="5"/>
  <c r="L9" i="5"/>
  <c r="F82" i="5"/>
  <c r="M8" i="5"/>
  <c r="G173" i="5"/>
  <c r="N12" i="5"/>
  <c r="F182" i="5"/>
  <c r="M13" i="5"/>
  <c r="D36" i="6"/>
  <c r="K5" i="6"/>
  <c r="G44" i="6"/>
  <c r="G42" i="6"/>
  <c r="D45" i="6"/>
  <c r="K6" i="6"/>
  <c r="E126" i="6"/>
  <c r="E127" i="6"/>
  <c r="L9" i="6"/>
  <c r="E124" i="6"/>
  <c r="F124" i="6"/>
  <c r="F126" i="6"/>
  <c r="F127" i="6"/>
  <c r="M9" i="6"/>
  <c r="G135" i="6"/>
  <c r="G133" i="6"/>
  <c r="F35" i="6"/>
  <c r="F33" i="6"/>
  <c r="E135" i="6"/>
  <c r="E133" i="6"/>
  <c r="F135" i="6"/>
  <c r="F133" i="6"/>
  <c r="G126" i="6"/>
  <c r="G124" i="6"/>
  <c r="F44" i="6"/>
  <c r="F42" i="6"/>
  <c r="G35" i="6"/>
  <c r="G33" i="6"/>
  <c r="D91" i="5"/>
  <c r="K9" i="5"/>
  <c r="G90" i="5"/>
  <c r="G88" i="5"/>
  <c r="F90" i="5"/>
  <c r="F88" i="5"/>
  <c r="G181" i="5"/>
  <c r="G179" i="5"/>
  <c r="H666" i="3"/>
  <c r="O523" i="3"/>
  <c r="H629" i="3"/>
  <c r="O522" i="3"/>
  <c r="G666" i="3"/>
  <c r="N523" i="3"/>
  <c r="F403" i="3"/>
  <c r="H268" i="3"/>
  <c r="H269" i="3"/>
  <c r="P23" i="3"/>
  <c r="G323" i="3"/>
  <c r="O26" i="3"/>
  <c r="G311" i="3"/>
  <c r="G277" i="3"/>
  <c r="G278" i="3"/>
  <c r="O24" i="3"/>
  <c r="F266" i="3"/>
  <c r="F275" i="3"/>
  <c r="G232" i="3"/>
  <c r="G233" i="3"/>
  <c r="O22" i="3"/>
  <c r="E264" i="3"/>
  <c r="E272" i="3"/>
  <c r="E273" i="3"/>
  <c r="G266" i="3"/>
  <c r="G269" i="3"/>
  <c r="O23" i="3"/>
  <c r="G365" i="3"/>
  <c r="G368" i="3"/>
  <c r="O28" i="3"/>
  <c r="G221" i="3"/>
  <c r="F278" i="3"/>
  <c r="N24" i="3"/>
  <c r="F269" i="3"/>
  <c r="N23" i="3"/>
  <c r="H365" i="3"/>
  <c r="H368" i="3"/>
  <c r="P28" i="3"/>
  <c r="G38" i="3"/>
  <c r="G39" i="3"/>
  <c r="O8" i="3"/>
  <c r="F367" i="3"/>
  <c r="F365" i="3"/>
  <c r="H277" i="3"/>
  <c r="H275" i="3"/>
  <c r="H359" i="3"/>
  <c r="P27" i="3"/>
  <c r="F185" i="3"/>
  <c r="F186" i="3"/>
  <c r="N15" i="3"/>
  <c r="G45" i="3"/>
  <c r="G48" i="3"/>
  <c r="O9" i="3"/>
  <c r="H131" i="3"/>
  <c r="P12" i="3"/>
  <c r="H47" i="3"/>
  <c r="H45" i="3"/>
  <c r="F82" i="3"/>
  <c r="F84" i="3"/>
  <c r="F93" i="3"/>
  <c r="F91" i="3"/>
  <c r="H36" i="3"/>
  <c r="H38" i="3"/>
  <c r="E176" i="2"/>
  <c r="E180" i="2"/>
  <c r="E181" i="2" s="1"/>
  <c r="L12" i="2" s="1"/>
  <c r="G171" i="2"/>
  <c r="G122" i="2"/>
  <c r="G124" i="2"/>
  <c r="E122" i="2"/>
  <c r="E126" i="2"/>
  <c r="E127" i="2"/>
  <c r="L9" i="2"/>
  <c r="F124" i="2"/>
  <c r="F126" i="2"/>
  <c r="F127" i="2"/>
  <c r="M9" i="2"/>
  <c r="D80" i="2"/>
  <c r="D81" i="2"/>
  <c r="K7" i="2"/>
  <c r="D78" i="2"/>
  <c r="G35" i="2"/>
  <c r="E42" i="2"/>
  <c r="D35" i="2"/>
  <c r="D33" i="2"/>
  <c r="F35" i="2"/>
  <c r="F33" i="2"/>
  <c r="E131" i="3"/>
  <c r="M12" i="3"/>
  <c r="G131" i="3"/>
  <c r="O12" i="3"/>
  <c r="F140" i="3"/>
  <c r="N13" i="3"/>
  <c r="E178" i="2"/>
  <c r="F76" i="2"/>
  <c r="F78" i="2"/>
  <c r="E169" i="2"/>
  <c r="E33" i="2"/>
  <c r="E76" i="2"/>
  <c r="D167" i="2"/>
  <c r="G39" i="2"/>
  <c r="G40" i="2" s="1"/>
  <c r="D122" i="2"/>
  <c r="G80" i="3"/>
  <c r="G82" i="3"/>
  <c r="F38" i="3"/>
  <c r="F39" i="3"/>
  <c r="N8" i="3"/>
  <c r="H221" i="3"/>
  <c r="F128" i="3"/>
  <c r="F131" i="3"/>
  <c r="N12" i="3"/>
  <c r="E47" i="3"/>
  <c r="E48" i="3"/>
  <c r="M9" i="3"/>
  <c r="G137" i="3"/>
  <c r="G140" i="3"/>
  <c r="O13" i="3"/>
  <c r="E91" i="3"/>
  <c r="E94" i="3"/>
  <c r="M11" i="3"/>
  <c r="E139" i="3"/>
  <c r="E137" i="3"/>
  <c r="F221" i="3"/>
  <c r="H233" i="3"/>
  <c r="P22" i="3"/>
  <c r="E230" i="3"/>
  <c r="H84" i="3"/>
  <c r="H85" i="3"/>
  <c r="P10" i="3"/>
  <c r="G75" i="2"/>
  <c r="G84" i="2"/>
  <c r="G85" i="2" s="1"/>
  <c r="H39" i="3"/>
  <c r="P8" i="3"/>
  <c r="H89" i="3"/>
  <c r="H151" i="3"/>
  <c r="G172" i="3"/>
  <c r="G181" i="3"/>
  <c r="F91" i="5"/>
  <c r="M9" i="5"/>
  <c r="G127" i="6"/>
  <c r="N9" i="6"/>
  <c r="E136" i="6"/>
  <c r="L10" i="6"/>
  <c r="F136" i="6"/>
  <c r="M10" i="6"/>
  <c r="G136" i="6"/>
  <c r="N10" i="6"/>
  <c r="G182" i="5"/>
  <c r="N13" i="5"/>
  <c r="G36" i="6"/>
  <c r="N5" i="6"/>
  <c r="F45" i="6"/>
  <c r="M6" i="6"/>
  <c r="F36" i="6"/>
  <c r="M5" i="6"/>
  <c r="G45" i="6"/>
  <c r="N6" i="6"/>
  <c r="G91" i="5"/>
  <c r="N9" i="5"/>
  <c r="F368" i="3"/>
  <c r="N28" i="3"/>
  <c r="E275" i="3"/>
  <c r="E277" i="3"/>
  <c r="E268" i="3"/>
  <c r="E266" i="3"/>
  <c r="H278" i="3"/>
  <c r="P24" i="3"/>
  <c r="G93" i="3"/>
  <c r="G91" i="3"/>
  <c r="F85" i="3"/>
  <c r="N10" i="3"/>
  <c r="F94" i="3"/>
  <c r="N11" i="3"/>
  <c r="H48" i="3"/>
  <c r="P9" i="3"/>
  <c r="G169" i="2"/>
  <c r="G126" i="2"/>
  <c r="G127" i="2"/>
  <c r="N9" i="2"/>
  <c r="D36" i="2"/>
  <c r="K5" i="2"/>
  <c r="E36" i="2"/>
  <c r="L5" i="2"/>
  <c r="G172" i="2"/>
  <c r="N11" i="2"/>
  <c r="F169" i="2"/>
  <c r="F172" i="2"/>
  <c r="M11" i="2"/>
  <c r="E124" i="2"/>
  <c r="E133" i="2"/>
  <c r="F80" i="2"/>
  <c r="F81" i="2"/>
  <c r="M7" i="2"/>
  <c r="G36" i="2"/>
  <c r="N5" i="2"/>
  <c r="F36" i="2"/>
  <c r="M5" i="2"/>
  <c r="E140" i="3"/>
  <c r="M13" i="3"/>
  <c r="D124" i="2"/>
  <c r="D126" i="2"/>
  <c r="D127" i="2"/>
  <c r="K9" i="2"/>
  <c r="E78" i="2"/>
  <c r="E80" i="2"/>
  <c r="E81" i="2"/>
  <c r="L7" i="2"/>
  <c r="D171" i="2"/>
  <c r="D172" i="2"/>
  <c r="K11" i="2"/>
  <c r="D169" i="2"/>
  <c r="G84" i="3"/>
  <c r="G85" i="3"/>
  <c r="O10" i="3"/>
  <c r="G76" i="2"/>
  <c r="H91" i="3"/>
  <c r="H93" i="3"/>
  <c r="G174" i="3"/>
  <c r="G176" i="3"/>
  <c r="G177" i="3"/>
  <c r="O14" i="3"/>
  <c r="G185" i="3"/>
  <c r="G183" i="3"/>
  <c r="H172" i="3"/>
  <c r="H181" i="3"/>
  <c r="E278" i="3"/>
  <c r="M24" i="3"/>
  <c r="E269" i="3"/>
  <c r="M23" i="3"/>
  <c r="G94" i="3"/>
  <c r="O11" i="3"/>
  <c r="G78" i="2"/>
  <c r="G80" i="2"/>
  <c r="G81" i="2"/>
  <c r="N7" i="2"/>
  <c r="H94" i="3"/>
  <c r="P11" i="3"/>
  <c r="H174" i="3"/>
  <c r="H176" i="3"/>
  <c r="H183" i="3"/>
  <c r="H185" i="3"/>
  <c r="G186" i="3"/>
  <c r="O15" i="3"/>
  <c r="G43" i="1"/>
  <c r="G45" i="1"/>
  <c r="F43" i="1"/>
  <c r="F45" i="1"/>
  <c r="E43" i="1"/>
  <c r="E45" i="1"/>
  <c r="D43" i="1"/>
  <c r="D45" i="1"/>
  <c r="G34" i="1"/>
  <c r="G36" i="1"/>
  <c r="F34" i="1"/>
  <c r="F36" i="1"/>
  <c r="E34" i="1"/>
  <c r="E36" i="1"/>
  <c r="D34" i="1"/>
  <c r="D36" i="1"/>
  <c r="H186" i="3"/>
  <c r="P15" i="3"/>
  <c r="H177" i="3"/>
  <c r="P14" i="3"/>
  <c r="D99" i="1"/>
  <c r="E99" i="1"/>
  <c r="F99" i="1"/>
  <c r="G99" i="1"/>
  <c r="G176" i="1"/>
  <c r="F176" i="1"/>
  <c r="E176" i="1"/>
  <c r="D176" i="1"/>
  <c r="D177" i="1" s="1"/>
  <c r="D178" i="1" s="1"/>
  <c r="G165" i="1"/>
  <c r="F165" i="1"/>
  <c r="E165" i="1"/>
  <c r="D16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D149" i="1"/>
  <c r="D144" i="1"/>
  <c r="E144" i="1"/>
  <c r="F144" i="1"/>
  <c r="G144" i="1"/>
  <c r="E141" i="1"/>
  <c r="G131" i="1"/>
  <c r="G132" i="1" s="1"/>
  <c r="G133" i="1" s="1"/>
  <c r="F131" i="1"/>
  <c r="F132" i="1" s="1"/>
  <c r="F133" i="1" s="1"/>
  <c r="E131" i="1"/>
  <c r="D131" i="1"/>
  <c r="G120" i="1"/>
  <c r="F120" i="1"/>
  <c r="E120" i="1"/>
  <c r="D120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E96" i="1"/>
  <c r="D53" i="1"/>
  <c r="E53" i="1"/>
  <c r="G74" i="1"/>
  <c r="F74" i="1"/>
  <c r="E74" i="1"/>
  <c r="D74" i="1"/>
  <c r="G63" i="1"/>
  <c r="F63" i="1"/>
  <c r="E63" i="1"/>
  <c r="D63" i="1"/>
  <c r="G62" i="1"/>
  <c r="F62" i="1"/>
  <c r="E62" i="1"/>
  <c r="D62" i="1"/>
  <c r="G61" i="1"/>
  <c r="F61" i="1"/>
  <c r="E61" i="1"/>
  <c r="D61" i="1"/>
  <c r="G56" i="1"/>
  <c r="F56" i="1"/>
  <c r="E56" i="1"/>
  <c r="D56" i="1"/>
  <c r="G55" i="1"/>
  <c r="F55" i="1"/>
  <c r="E55" i="1"/>
  <c r="D55" i="1"/>
  <c r="G54" i="1"/>
  <c r="F54" i="1"/>
  <c r="E54" i="1"/>
  <c r="D54" i="1"/>
  <c r="D58" i="1"/>
  <c r="E50" i="1"/>
  <c r="G40" i="1"/>
  <c r="G41" i="1" s="1"/>
  <c r="G42" i="1" s="1"/>
  <c r="F40" i="1"/>
  <c r="E40" i="1"/>
  <c r="D40" i="1"/>
  <c r="G29" i="1"/>
  <c r="F29" i="1"/>
  <c r="E29" i="1"/>
  <c r="D29" i="1"/>
  <c r="G18" i="1"/>
  <c r="F18" i="1"/>
  <c r="E18" i="1"/>
  <c r="D18" i="1"/>
  <c r="G17" i="1"/>
  <c r="F17" i="1"/>
  <c r="E17" i="1"/>
  <c r="D17" i="1"/>
  <c r="G16" i="1"/>
  <c r="F16" i="1"/>
  <c r="E16" i="1"/>
  <c r="D16" i="1"/>
  <c r="G11" i="1"/>
  <c r="F11" i="1"/>
  <c r="E11" i="1"/>
  <c r="D11" i="1"/>
  <c r="G10" i="1"/>
  <c r="F10" i="1"/>
  <c r="E10" i="1"/>
  <c r="D10" i="1"/>
  <c r="G9" i="1"/>
  <c r="G13" i="1"/>
  <c r="F9" i="1"/>
  <c r="F13" i="1"/>
  <c r="E9" i="1"/>
  <c r="E13" i="1"/>
  <c r="D9" i="1"/>
  <c r="D13" i="1"/>
  <c r="E5" i="1"/>
  <c r="F64" i="1"/>
  <c r="F75" i="1"/>
  <c r="F77" i="1"/>
  <c r="G155" i="1"/>
  <c r="G166" i="1"/>
  <c r="G168" i="1"/>
  <c r="D64" i="1"/>
  <c r="D75" i="1"/>
  <c r="D77" i="1"/>
  <c r="F155" i="1"/>
  <c r="F166" i="1"/>
  <c r="F168" i="1"/>
  <c r="F177" i="1"/>
  <c r="E58" i="1"/>
  <c r="F53" i="1"/>
  <c r="G53" i="1"/>
  <c r="G58" i="1"/>
  <c r="G30" i="1"/>
  <c r="E110" i="1"/>
  <c r="E121" i="1"/>
  <c r="E123" i="1"/>
  <c r="D30" i="1"/>
  <c r="G104" i="1"/>
  <c r="G110" i="1"/>
  <c r="G121" i="1"/>
  <c r="G123" i="1"/>
  <c r="D155" i="1"/>
  <c r="D166" i="1"/>
  <c r="D168" i="1"/>
  <c r="G64" i="1"/>
  <c r="G75" i="1"/>
  <c r="G77" i="1"/>
  <c r="F104" i="1"/>
  <c r="F110" i="1"/>
  <c r="F121" i="1"/>
  <c r="F123" i="1"/>
  <c r="E30" i="1"/>
  <c r="F30" i="1"/>
  <c r="E64" i="1"/>
  <c r="E75" i="1"/>
  <c r="E77" i="1"/>
  <c r="D110" i="1"/>
  <c r="D121" i="1"/>
  <c r="D123" i="1"/>
  <c r="E149" i="1"/>
  <c r="E155" i="1"/>
  <c r="E166" i="1"/>
  <c r="E168" i="1"/>
  <c r="E177" i="1"/>
  <c r="E104" i="1"/>
  <c r="D104" i="1"/>
  <c r="F149" i="1"/>
  <c r="G149" i="1"/>
  <c r="G177" i="1"/>
  <c r="G178" i="1" s="1"/>
  <c r="D169" i="1"/>
  <c r="F32" i="1"/>
  <c r="F33" i="1"/>
  <c r="E32" i="1"/>
  <c r="E33" i="1"/>
  <c r="D32" i="1"/>
  <c r="D33" i="1"/>
  <c r="G32" i="1"/>
  <c r="G33" i="1"/>
  <c r="F178" i="1"/>
  <c r="F169" i="1"/>
  <c r="E178" i="1"/>
  <c r="E180" i="1" s="1"/>
  <c r="E169" i="1"/>
  <c r="G169" i="1"/>
  <c r="D173" i="1"/>
  <c r="D174" i="1"/>
  <c r="K11" i="1"/>
  <c r="D171" i="1"/>
  <c r="E132" i="1"/>
  <c r="E133" i="1" s="1"/>
  <c r="E124" i="1"/>
  <c r="D132" i="1"/>
  <c r="D133" i="1"/>
  <c r="D137" i="1" s="1"/>
  <c r="D138" i="1" s="1"/>
  <c r="K10" i="1" s="1"/>
  <c r="D124" i="1"/>
  <c r="F124" i="1"/>
  <c r="G124" i="1"/>
  <c r="G78" i="1"/>
  <c r="G86" i="1"/>
  <c r="G87" i="1"/>
  <c r="G91" i="1" s="1"/>
  <c r="G92" i="1" s="1"/>
  <c r="N8" i="1" s="1"/>
  <c r="D78" i="1"/>
  <c r="E78" i="1"/>
  <c r="E86" i="1"/>
  <c r="E87" i="1" s="1"/>
  <c r="F41" i="1"/>
  <c r="F42" i="1"/>
  <c r="F46" i="1" s="1"/>
  <c r="F47" i="1" s="1"/>
  <c r="M6" i="1" s="1"/>
  <c r="D41" i="1"/>
  <c r="D42" i="1" s="1"/>
  <c r="F58" i="1"/>
  <c r="F78" i="1"/>
  <c r="E41" i="1"/>
  <c r="E42" i="1"/>
  <c r="D37" i="1"/>
  <c r="D35" i="1"/>
  <c r="D38" i="1"/>
  <c r="K5" i="1"/>
  <c r="F37" i="1"/>
  <c r="F38" i="1"/>
  <c r="M5" i="1"/>
  <c r="F35" i="1"/>
  <c r="G35" i="1"/>
  <c r="G37" i="1"/>
  <c r="G38" i="1"/>
  <c r="N5" i="1"/>
  <c r="E37" i="1"/>
  <c r="E38" i="1"/>
  <c r="L5" i="1"/>
  <c r="E35" i="1"/>
  <c r="G171" i="1"/>
  <c r="G173" i="1"/>
  <c r="G174" i="1"/>
  <c r="N11" i="1"/>
  <c r="E171" i="1"/>
  <c r="E173" i="1"/>
  <c r="E174" i="1"/>
  <c r="L11" i="1"/>
  <c r="F173" i="1"/>
  <c r="F174" i="1"/>
  <c r="M11" i="1"/>
  <c r="F171" i="1"/>
  <c r="F180" i="1"/>
  <c r="F182" i="1"/>
  <c r="G126" i="1"/>
  <c r="G128" i="1"/>
  <c r="G129" i="1"/>
  <c r="N9" i="1"/>
  <c r="D128" i="1"/>
  <c r="D129" i="1"/>
  <c r="K9" i="1"/>
  <c r="D126" i="1"/>
  <c r="F128" i="1"/>
  <c r="F129" i="1"/>
  <c r="M9" i="1"/>
  <c r="F126" i="1"/>
  <c r="E128" i="1"/>
  <c r="E129" i="1"/>
  <c r="L9" i="1"/>
  <c r="E126" i="1"/>
  <c r="F82" i="1"/>
  <c r="F80" i="1"/>
  <c r="G89" i="1"/>
  <c r="E82" i="1"/>
  <c r="E83" i="1"/>
  <c r="L7" i="1"/>
  <c r="E80" i="1"/>
  <c r="D82" i="1"/>
  <c r="D83" i="1"/>
  <c r="K7" i="1"/>
  <c r="D80" i="1"/>
  <c r="G80" i="1"/>
  <c r="G82" i="1"/>
  <c r="E46" i="1"/>
  <c r="E44" i="1"/>
  <c r="G83" i="1"/>
  <c r="N7" i="1"/>
  <c r="F183" i="1"/>
  <c r="M12" i="1"/>
  <c r="F83" i="1"/>
  <c r="M7" i="1"/>
  <c r="E47" i="1"/>
  <c r="L6" i="1"/>
  <c r="F176" i="11" l="1"/>
  <c r="F167" i="11"/>
  <c r="G167" i="11"/>
  <c r="G176" i="11"/>
  <c r="D167" i="11"/>
  <c r="D176" i="11"/>
  <c r="E167" i="11"/>
  <c r="E176" i="11"/>
  <c r="E76" i="11"/>
  <c r="E85" i="11"/>
  <c r="D76" i="11"/>
  <c r="D85" i="11"/>
  <c r="F76" i="11"/>
  <c r="F85" i="11"/>
  <c r="G85" i="11"/>
  <c r="G76" i="11"/>
  <c r="D40" i="11"/>
  <c r="D44" i="11" s="1"/>
  <c r="E40" i="11"/>
  <c r="E31" i="11"/>
  <c r="D42" i="11"/>
  <c r="G31" i="11"/>
  <c r="G40" i="11"/>
  <c r="F42" i="11"/>
  <c r="F45" i="11" s="1"/>
  <c r="M6" i="11" s="1"/>
  <c r="D35" i="11"/>
  <c r="D36" i="11" s="1"/>
  <c r="K5" i="11" s="1"/>
  <c r="F131" i="11"/>
  <c r="F135" i="11" s="1"/>
  <c r="D122" i="11"/>
  <c r="D124" i="11" s="1"/>
  <c r="D131" i="11"/>
  <c r="D135" i="11" s="1"/>
  <c r="G131" i="11"/>
  <c r="G122" i="11"/>
  <c r="D126" i="11"/>
  <c r="F133" i="11"/>
  <c r="E131" i="11"/>
  <c r="E122" i="11"/>
  <c r="F122" i="11"/>
  <c r="F169" i="7"/>
  <c r="G169" i="7"/>
  <c r="G177" i="7"/>
  <c r="G178" i="7" s="1"/>
  <c r="E169" i="7"/>
  <c r="E177" i="7"/>
  <c r="E178" i="7" s="1"/>
  <c r="F180" i="7"/>
  <c r="F182" i="7"/>
  <c r="D182" i="7"/>
  <c r="D180" i="7"/>
  <c r="D169" i="7"/>
  <c r="G132" i="7"/>
  <c r="G133" i="7" s="1"/>
  <c r="G124" i="7"/>
  <c r="E137" i="7"/>
  <c r="E135" i="7"/>
  <c r="F124" i="7"/>
  <c r="F132" i="7"/>
  <c r="F133" i="7" s="1"/>
  <c r="E124" i="7"/>
  <c r="D124" i="7"/>
  <c r="D132" i="7"/>
  <c r="D133" i="7" s="1"/>
  <c r="G78" i="7"/>
  <c r="G86" i="7"/>
  <c r="G87" i="7" s="1"/>
  <c r="F86" i="7"/>
  <c r="F87" i="7" s="1"/>
  <c r="F78" i="7"/>
  <c r="D78" i="7"/>
  <c r="D86" i="7"/>
  <c r="D87" i="7" s="1"/>
  <c r="E78" i="7"/>
  <c r="E86" i="7"/>
  <c r="E87" i="7" s="1"/>
  <c r="D33" i="7"/>
  <c r="D37" i="7" s="1"/>
  <c r="D46" i="7"/>
  <c r="D44" i="7"/>
  <c r="G33" i="7"/>
  <c r="G41" i="7"/>
  <c r="G42" i="7" s="1"/>
  <c r="F41" i="7"/>
  <c r="F42" i="7" s="1"/>
  <c r="F33" i="7"/>
  <c r="E41" i="7"/>
  <c r="E42" i="7" s="1"/>
  <c r="E33" i="7"/>
  <c r="G178" i="2"/>
  <c r="G180" i="2"/>
  <c r="F180" i="2"/>
  <c r="F178" i="2"/>
  <c r="D178" i="2"/>
  <c r="D180" i="2"/>
  <c r="D181" i="2" s="1"/>
  <c r="K12" i="2" s="1"/>
  <c r="G133" i="2"/>
  <c r="G135" i="2"/>
  <c r="G136" i="2" s="1"/>
  <c r="N10" i="2" s="1"/>
  <c r="D135" i="2"/>
  <c r="D136" i="2" s="1"/>
  <c r="K10" i="2" s="1"/>
  <c r="D133" i="2"/>
  <c r="F133" i="2"/>
  <c r="F135" i="2"/>
  <c r="F136" i="2" s="1"/>
  <c r="M10" i="2" s="1"/>
  <c r="E89" i="2"/>
  <c r="E87" i="2"/>
  <c r="G87" i="2"/>
  <c r="G89" i="2"/>
  <c r="G90" i="2" s="1"/>
  <c r="N8" i="2" s="1"/>
  <c r="F89" i="2"/>
  <c r="F87" i="2"/>
  <c r="D87" i="2"/>
  <c r="F44" i="2"/>
  <c r="F45" i="2" s="1"/>
  <c r="M6" i="2" s="1"/>
  <c r="F42" i="2"/>
  <c r="D44" i="2"/>
  <c r="D42" i="2"/>
  <c r="G44" i="2"/>
  <c r="G45" i="2" s="1"/>
  <c r="N6" i="2" s="1"/>
  <c r="G42" i="2"/>
  <c r="D46" i="1"/>
  <c r="D47" i="1" s="1"/>
  <c r="K6" i="1" s="1"/>
  <c r="D44" i="1"/>
  <c r="G46" i="1"/>
  <c r="G44" i="1"/>
  <c r="F44" i="1"/>
  <c r="F91" i="1"/>
  <c r="F89" i="1"/>
  <c r="D89" i="1"/>
  <c r="D91" i="1"/>
  <c r="D92" i="1" s="1"/>
  <c r="K8" i="1" s="1"/>
  <c r="E89" i="1"/>
  <c r="E91" i="1"/>
  <c r="E92" i="1" s="1"/>
  <c r="L8" i="1" s="1"/>
  <c r="D180" i="1"/>
  <c r="D182" i="1"/>
  <c r="D183" i="1" s="1"/>
  <c r="K12" i="1" s="1"/>
  <c r="G182" i="1"/>
  <c r="G180" i="1"/>
  <c r="E182" i="1"/>
  <c r="E183" i="1" s="1"/>
  <c r="L12" i="1" s="1"/>
  <c r="E137" i="1"/>
  <c r="E138" i="1" s="1"/>
  <c r="L10" i="1" s="1"/>
  <c r="E135" i="1"/>
  <c r="F137" i="1"/>
  <c r="F138" i="1" s="1"/>
  <c r="M10" i="1" s="1"/>
  <c r="F135" i="1"/>
  <c r="G135" i="1"/>
  <c r="G137" i="1"/>
  <c r="G138" i="1" s="1"/>
  <c r="N10" i="1" s="1"/>
  <c r="D135" i="1"/>
  <c r="G167" i="6"/>
  <c r="G175" i="6"/>
  <c r="G176" i="6" s="1"/>
  <c r="F167" i="6"/>
  <c r="F175" i="6"/>
  <c r="F176" i="6" s="1"/>
  <c r="E175" i="6"/>
  <c r="E176" i="6" s="1"/>
  <c r="E167" i="6"/>
  <c r="E171" i="6" s="1"/>
  <c r="E172" i="6" s="1"/>
  <c r="L11" i="6" s="1"/>
  <c r="D180" i="6"/>
  <c r="D181" i="6" s="1"/>
  <c r="K12" i="6" s="1"/>
  <c r="D178" i="6"/>
  <c r="E169" i="6"/>
  <c r="D171" i="6"/>
  <c r="D172" i="6" s="1"/>
  <c r="K11" i="6" s="1"/>
  <c r="E84" i="6"/>
  <c r="E85" i="6" s="1"/>
  <c r="E76" i="6"/>
  <c r="G87" i="6"/>
  <c r="G89" i="6"/>
  <c r="F76" i="6"/>
  <c r="F84" i="6"/>
  <c r="F85" i="6" s="1"/>
  <c r="D87" i="6"/>
  <c r="D89" i="6"/>
  <c r="D90" i="6" s="1"/>
  <c r="K8" i="6" s="1"/>
  <c r="D123" i="5"/>
  <c r="D125" i="5" s="1"/>
  <c r="E123" i="5"/>
  <c r="F131" i="5"/>
  <c r="F132" i="5" s="1"/>
  <c r="F123" i="5"/>
  <c r="E136" i="5"/>
  <c r="E137" i="5" s="1"/>
  <c r="L11" i="5" s="1"/>
  <c r="E134" i="5"/>
  <c r="G134" i="5"/>
  <c r="G136" i="5"/>
  <c r="G123" i="5"/>
  <c r="D136" i="5"/>
  <c r="D137" i="5" s="1"/>
  <c r="K11" i="5" s="1"/>
  <c r="D134" i="5"/>
  <c r="E43" i="5"/>
  <c r="E45" i="5"/>
  <c r="F45" i="5"/>
  <c r="F43" i="5"/>
  <c r="F46" i="5" s="1"/>
  <c r="M7" i="5" s="1"/>
  <c r="G45" i="5"/>
  <c r="N7" i="5" s="1"/>
  <c r="D43" i="5"/>
  <c r="F175" i="10"/>
  <c r="F176" i="10" s="1"/>
  <c r="F167" i="10"/>
  <c r="E178" i="10"/>
  <c r="E180" i="10"/>
  <c r="E181" i="10" s="1"/>
  <c r="L12" i="10" s="1"/>
  <c r="E171" i="10"/>
  <c r="E172" i="10" s="1"/>
  <c r="L11" i="10" s="1"/>
  <c r="G172" i="10"/>
  <c r="N11" i="10" s="1"/>
  <c r="D180" i="10"/>
  <c r="D181" i="10" s="1"/>
  <c r="K12" i="10" s="1"/>
  <c r="D178" i="10"/>
  <c r="D169" i="10"/>
  <c r="G84" i="10"/>
  <c r="G85" i="10" s="1"/>
  <c r="G76" i="10"/>
  <c r="F80" i="10"/>
  <c r="F81" i="10" s="1"/>
  <c r="M7" i="10" s="1"/>
  <c r="F78" i="10"/>
  <c r="F87" i="10"/>
  <c r="F89" i="10"/>
  <c r="F90" i="10" s="1"/>
  <c r="M8" i="10" s="1"/>
  <c r="E80" i="10"/>
  <c r="E81" i="10" s="1"/>
  <c r="L7" i="10" s="1"/>
  <c r="E78" i="10"/>
  <c r="D76" i="10"/>
  <c r="D84" i="10"/>
  <c r="D85" i="10" s="1"/>
  <c r="G134" i="8"/>
  <c r="G136" i="8"/>
  <c r="G137" i="8" s="1"/>
  <c r="N11" i="8" s="1"/>
  <c r="F131" i="8"/>
  <c r="F132" i="8" s="1"/>
  <c r="F123" i="8"/>
  <c r="F125" i="8" s="1"/>
  <c r="E136" i="8"/>
  <c r="E137" i="8" s="1"/>
  <c r="L11" i="8" s="1"/>
  <c r="G125" i="8"/>
  <c r="D136" i="8"/>
  <c r="D137" i="8" s="1"/>
  <c r="K11" i="8" s="1"/>
  <c r="D134" i="8"/>
  <c r="F127" i="8"/>
  <c r="F128" i="8" s="1"/>
  <c r="M10" i="8" s="1"/>
  <c r="D127" i="8"/>
  <c r="D128" i="8" s="1"/>
  <c r="K10" i="8" s="1"/>
  <c r="G45" i="8"/>
  <c r="G43" i="8"/>
  <c r="F43" i="8"/>
  <c r="F45" i="8"/>
  <c r="E40" i="8"/>
  <c r="E41" i="8" s="1"/>
  <c r="E32" i="8"/>
  <c r="F32" i="8"/>
  <c r="D32" i="8"/>
  <c r="D40" i="8"/>
  <c r="D41" i="8" s="1"/>
  <c r="E178" i="11" l="1"/>
  <c r="E180" i="11"/>
  <c r="E181" i="11" s="1"/>
  <c r="L12" i="11" s="1"/>
  <c r="E169" i="11"/>
  <c r="E171" i="11"/>
  <c r="E172" i="11" s="1"/>
  <c r="L11" i="11" s="1"/>
  <c r="G169" i="11"/>
  <c r="G171" i="11"/>
  <c r="G172" i="11" s="1"/>
  <c r="N11" i="11" s="1"/>
  <c r="G178" i="11"/>
  <c r="G180" i="11"/>
  <c r="G181" i="11" s="1"/>
  <c r="N12" i="11" s="1"/>
  <c r="D180" i="11"/>
  <c r="D178" i="11"/>
  <c r="F169" i="11"/>
  <c r="F171" i="11"/>
  <c r="F172" i="11" s="1"/>
  <c r="M11" i="11" s="1"/>
  <c r="D171" i="11"/>
  <c r="D169" i="11"/>
  <c r="F178" i="11"/>
  <c r="F180" i="11"/>
  <c r="F181" i="11" s="1"/>
  <c r="M12" i="11" s="1"/>
  <c r="F87" i="11"/>
  <c r="F89" i="11"/>
  <c r="F90" i="11" s="1"/>
  <c r="M8" i="11" s="1"/>
  <c r="E87" i="11"/>
  <c r="E89" i="11"/>
  <c r="E90" i="11" s="1"/>
  <c r="L8" i="11" s="1"/>
  <c r="F80" i="11"/>
  <c r="F78" i="11"/>
  <c r="E78" i="11"/>
  <c r="E80" i="11"/>
  <c r="E81" i="11" s="1"/>
  <c r="L7" i="11" s="1"/>
  <c r="G80" i="11"/>
  <c r="G78" i="11"/>
  <c r="D87" i="11"/>
  <c r="D89" i="11"/>
  <c r="D90" i="11" s="1"/>
  <c r="K8" i="11" s="1"/>
  <c r="G89" i="11"/>
  <c r="G87" i="11"/>
  <c r="D78" i="11"/>
  <c r="D80" i="11"/>
  <c r="D81" i="11" s="1"/>
  <c r="K7" i="11" s="1"/>
  <c r="G44" i="11"/>
  <c r="G42" i="11"/>
  <c r="D45" i="11"/>
  <c r="K6" i="11" s="1"/>
  <c r="G35" i="11"/>
  <c r="G36" i="11" s="1"/>
  <c r="N5" i="11" s="1"/>
  <c r="G33" i="11"/>
  <c r="E33" i="11"/>
  <c r="E35" i="11"/>
  <c r="E36" i="11" s="1"/>
  <c r="L5" i="11" s="1"/>
  <c r="E44" i="11"/>
  <c r="E42" i="11"/>
  <c r="D133" i="11"/>
  <c r="K10" i="11" s="1"/>
  <c r="G124" i="11"/>
  <c r="G126" i="11"/>
  <c r="F126" i="11"/>
  <c r="F124" i="11"/>
  <c r="M10" i="11"/>
  <c r="G133" i="11"/>
  <c r="G135" i="11"/>
  <c r="E124" i="11"/>
  <c r="E126" i="11"/>
  <c r="E133" i="11"/>
  <c r="E135" i="11"/>
  <c r="D127" i="11"/>
  <c r="K9" i="11" s="1"/>
  <c r="F183" i="7"/>
  <c r="M12" i="7" s="1"/>
  <c r="F173" i="7"/>
  <c r="F174" i="7" s="1"/>
  <c r="M11" i="7" s="1"/>
  <c r="F171" i="7"/>
  <c r="E182" i="7"/>
  <c r="E180" i="7"/>
  <c r="E173" i="7"/>
  <c r="E171" i="7"/>
  <c r="G182" i="7"/>
  <c r="G180" i="7"/>
  <c r="G173" i="7"/>
  <c r="G171" i="7"/>
  <c r="D173" i="7"/>
  <c r="D171" i="7"/>
  <c r="D183" i="7"/>
  <c r="K12" i="7" s="1"/>
  <c r="F135" i="7"/>
  <c r="F137" i="7"/>
  <c r="E126" i="7"/>
  <c r="E128" i="7"/>
  <c r="E129" i="7" s="1"/>
  <c r="L9" i="7" s="1"/>
  <c r="E138" i="7"/>
  <c r="L10" i="7" s="1"/>
  <c r="G128" i="7"/>
  <c r="G126" i="7"/>
  <c r="F128" i="7"/>
  <c r="F126" i="7"/>
  <c r="G137" i="7"/>
  <c r="G135" i="7"/>
  <c r="D135" i="7"/>
  <c r="D137" i="7"/>
  <c r="D138" i="7" s="1"/>
  <c r="K10" i="7" s="1"/>
  <c r="D126" i="7"/>
  <c r="D128" i="7"/>
  <c r="D129" i="7" s="1"/>
  <c r="K9" i="7" s="1"/>
  <c r="F82" i="7"/>
  <c r="F80" i="7"/>
  <c r="E80" i="7"/>
  <c r="E82" i="7"/>
  <c r="F91" i="7"/>
  <c r="F89" i="7"/>
  <c r="E91" i="7"/>
  <c r="E89" i="7"/>
  <c r="D91" i="7"/>
  <c r="D89" i="7"/>
  <c r="G89" i="7"/>
  <c r="G91" i="7"/>
  <c r="G92" i="7" s="1"/>
  <c r="N8" i="7" s="1"/>
  <c r="D82" i="7"/>
  <c r="D80" i="7"/>
  <c r="G82" i="7"/>
  <c r="G80" i="7"/>
  <c r="D35" i="7"/>
  <c r="D38" i="7" s="1"/>
  <c r="K5" i="7" s="1"/>
  <c r="D47" i="7"/>
  <c r="K6" i="7" s="1"/>
  <c r="F37" i="7"/>
  <c r="F35" i="7"/>
  <c r="F44" i="7"/>
  <c r="F46" i="7"/>
  <c r="E37" i="7"/>
  <c r="E35" i="7"/>
  <c r="G44" i="7"/>
  <c r="G46" i="7"/>
  <c r="E44" i="7"/>
  <c r="E46" i="7"/>
  <c r="G37" i="7"/>
  <c r="G35" i="7"/>
  <c r="F181" i="2"/>
  <c r="M12" i="2" s="1"/>
  <c r="G181" i="2"/>
  <c r="N12" i="2" s="1"/>
  <c r="F90" i="2"/>
  <c r="M8" i="2" s="1"/>
  <c r="E90" i="2"/>
  <c r="L8" i="2" s="1"/>
  <c r="D45" i="2"/>
  <c r="K6" i="2" s="1"/>
  <c r="G47" i="1"/>
  <c r="N6" i="1" s="1"/>
  <c r="F92" i="1"/>
  <c r="M8" i="1" s="1"/>
  <c r="G183" i="1"/>
  <c r="N12" i="1" s="1"/>
  <c r="F169" i="6"/>
  <c r="F171" i="6"/>
  <c r="F172" i="6" s="1"/>
  <c r="M11" i="6" s="1"/>
  <c r="E178" i="6"/>
  <c r="E180" i="6"/>
  <c r="E181" i="6" s="1"/>
  <c r="L12" i="6" s="1"/>
  <c r="G169" i="6"/>
  <c r="G171" i="6"/>
  <c r="G172" i="6" s="1"/>
  <c r="N11" i="6" s="1"/>
  <c r="F180" i="6"/>
  <c r="F181" i="6" s="1"/>
  <c r="M12" i="6" s="1"/>
  <c r="F178" i="6"/>
  <c r="G178" i="6"/>
  <c r="G180" i="6"/>
  <c r="G181" i="6" s="1"/>
  <c r="N12" i="6" s="1"/>
  <c r="F78" i="6"/>
  <c r="F80" i="6"/>
  <c r="G90" i="6"/>
  <c r="N8" i="6" s="1"/>
  <c r="F89" i="6"/>
  <c r="F87" i="6"/>
  <c r="E80" i="6"/>
  <c r="E78" i="6"/>
  <c r="E87" i="6"/>
  <c r="E89" i="6"/>
  <c r="E90" i="6" s="1"/>
  <c r="L8" i="6" s="1"/>
  <c r="D127" i="5"/>
  <c r="D128" i="5" s="1"/>
  <c r="K10" i="5" s="1"/>
  <c r="E125" i="5"/>
  <c r="E127" i="5"/>
  <c r="E128" i="5" s="1"/>
  <c r="L10" i="5" s="1"/>
  <c r="F134" i="5"/>
  <c r="F136" i="5"/>
  <c r="G125" i="5"/>
  <c r="G127" i="5"/>
  <c r="G128" i="5" s="1"/>
  <c r="N10" i="5" s="1"/>
  <c r="G137" i="5"/>
  <c r="N11" i="5" s="1"/>
  <c r="F125" i="5"/>
  <c r="F127" i="5"/>
  <c r="F128" i="5" s="1"/>
  <c r="M10" i="5" s="1"/>
  <c r="E46" i="5"/>
  <c r="L7" i="5" s="1"/>
  <c r="F180" i="10"/>
  <c r="F181" i="10" s="1"/>
  <c r="M12" i="10" s="1"/>
  <c r="F178" i="10"/>
  <c r="F171" i="10"/>
  <c r="F172" i="10" s="1"/>
  <c r="M11" i="10" s="1"/>
  <c r="F169" i="10"/>
  <c r="G80" i="10"/>
  <c r="G81" i="10" s="1"/>
  <c r="N7" i="10" s="1"/>
  <c r="G78" i="10"/>
  <c r="G89" i="10"/>
  <c r="G87" i="10"/>
  <c r="D78" i="10"/>
  <c r="D80" i="10"/>
  <c r="D81" i="10" s="1"/>
  <c r="K7" i="10" s="1"/>
  <c r="D89" i="10"/>
  <c r="D90" i="10" s="1"/>
  <c r="K8" i="10" s="1"/>
  <c r="D87" i="10"/>
  <c r="F134" i="8"/>
  <c r="F136" i="8"/>
  <c r="F137" i="8" s="1"/>
  <c r="M11" i="8" s="1"/>
  <c r="F34" i="8"/>
  <c r="F36" i="8"/>
  <c r="F37" i="8" s="1"/>
  <c r="M6" i="8" s="1"/>
  <c r="E34" i="8"/>
  <c r="E36" i="8"/>
  <c r="E37" i="8" s="1"/>
  <c r="L6" i="8" s="1"/>
  <c r="E45" i="8"/>
  <c r="E43" i="8"/>
  <c r="G46" i="8"/>
  <c r="N7" i="8" s="1"/>
  <c r="F46" i="8"/>
  <c r="M7" i="8" s="1"/>
  <c r="D43" i="8"/>
  <c r="D45" i="8"/>
  <c r="D34" i="8"/>
  <c r="D36" i="8"/>
  <c r="D37" i="8" s="1"/>
  <c r="K6" i="8" s="1"/>
  <c r="D172" i="11" l="1"/>
  <c r="K11" i="11" s="1"/>
  <c r="D181" i="11"/>
  <c r="K12" i="11" s="1"/>
  <c r="G127" i="11"/>
  <c r="N9" i="11" s="1"/>
  <c r="G90" i="11"/>
  <c r="N8" i="11" s="1"/>
  <c r="G81" i="11"/>
  <c r="N7" i="11" s="1"/>
  <c r="F81" i="11"/>
  <c r="M7" i="11" s="1"/>
  <c r="E45" i="11"/>
  <c r="L6" i="11" s="1"/>
  <c r="G45" i="11"/>
  <c r="N6" i="11" s="1"/>
  <c r="E127" i="11"/>
  <c r="L9" i="11" s="1"/>
  <c r="L10" i="11"/>
  <c r="N10" i="11"/>
  <c r="F127" i="11"/>
  <c r="M9" i="11" s="1"/>
  <c r="E83" i="7"/>
  <c r="L7" i="7" s="1"/>
  <c r="F129" i="7"/>
  <c r="M9" i="7" s="1"/>
  <c r="G174" i="7"/>
  <c r="N11" i="7" s="1"/>
  <c r="E174" i="7"/>
  <c r="L11" i="7" s="1"/>
  <c r="G183" i="7"/>
  <c r="N12" i="7" s="1"/>
  <c r="E183" i="7"/>
  <c r="L12" i="7" s="1"/>
  <c r="D174" i="7"/>
  <c r="K11" i="7" s="1"/>
  <c r="G138" i="7"/>
  <c r="N10" i="7" s="1"/>
  <c r="G129" i="7"/>
  <c r="N9" i="7" s="1"/>
  <c r="F138" i="7"/>
  <c r="M10" i="7" s="1"/>
  <c r="F92" i="7"/>
  <c r="M8" i="7" s="1"/>
  <c r="F83" i="7"/>
  <c r="M7" i="7" s="1"/>
  <c r="D83" i="7"/>
  <c r="K7" i="7" s="1"/>
  <c r="D92" i="7"/>
  <c r="K8" i="7" s="1"/>
  <c r="G83" i="7"/>
  <c r="N7" i="7" s="1"/>
  <c r="E92" i="7"/>
  <c r="L8" i="7" s="1"/>
  <c r="G47" i="7"/>
  <c r="N6" i="7" s="1"/>
  <c r="F47" i="7"/>
  <c r="M6" i="7" s="1"/>
  <c r="E47" i="7"/>
  <c r="L6" i="7" s="1"/>
  <c r="E38" i="7"/>
  <c r="L5" i="7" s="1"/>
  <c r="G38" i="7"/>
  <c r="N5" i="7" s="1"/>
  <c r="F38" i="7"/>
  <c r="M5" i="7" s="1"/>
  <c r="F90" i="6"/>
  <c r="M8" i="6" s="1"/>
  <c r="E81" i="6"/>
  <c r="L7" i="6" s="1"/>
  <c r="F81" i="6"/>
  <c r="M7" i="6" s="1"/>
  <c r="F137" i="5"/>
  <c r="M11" i="5" s="1"/>
  <c r="G90" i="10"/>
  <c r="N8" i="10" s="1"/>
  <c r="E46" i="8"/>
  <c r="L7" i="8" s="1"/>
  <c r="D46" i="8"/>
  <c r="K7" i="8" s="1"/>
</calcChain>
</file>

<file path=xl/sharedStrings.xml><?xml version="1.0" encoding="utf-8"?>
<sst xmlns="http://schemas.openxmlformats.org/spreadsheetml/2006/main" count="7195" uniqueCount="141">
  <si>
    <t>Frequency (GHz)</t>
  </si>
  <si>
    <t>landa</t>
  </si>
  <si>
    <t>LINK BUDGET</t>
  </si>
  <si>
    <t>Value</t>
  </si>
  <si>
    <t>Units</t>
  </si>
  <si>
    <t>Urban</t>
  </si>
  <si>
    <t>Suburban</t>
  </si>
  <si>
    <t>Rural</t>
  </si>
  <si>
    <t>ETSI</t>
  </si>
  <si>
    <t>Bandwidth</t>
  </si>
  <si>
    <t>MHz</t>
  </si>
  <si>
    <t xml:space="preserve">Tx out, eirp </t>
  </si>
  <si>
    <t>dBm</t>
  </si>
  <si>
    <t xml:space="preserve">Effect of TPC </t>
  </si>
  <si>
    <t>dB</t>
  </si>
  <si>
    <t>Wall loss</t>
  </si>
  <si>
    <t xml:space="preserve">Antenna Gain </t>
  </si>
  <si>
    <t>dBi</t>
  </si>
  <si>
    <t>dBm/MHz</t>
  </si>
  <si>
    <t>Receiver bandwidth</t>
  </si>
  <si>
    <t>Receiver sensitivity</t>
  </si>
  <si>
    <t>Antenna gain</t>
  </si>
  <si>
    <t>Propagation model</t>
  </si>
  <si>
    <t>first exponent</t>
  </si>
  <si>
    <t>first breakpoint (m)</t>
  </si>
  <si>
    <t>second exponent</t>
  </si>
  <si>
    <t>second breakpoint(m)</t>
  </si>
  <si>
    <t>third exponent</t>
  </si>
  <si>
    <t>Protection criterion</t>
  </si>
  <si>
    <t>Criterion C/I</t>
  </si>
  <si>
    <r>
      <t>Allowable Interfering power level '</t>
    </r>
    <r>
      <rPr>
        <b/>
        <i/>
        <sz val="10"/>
        <rFont val="Arial"/>
        <family val="2"/>
      </rPr>
      <t>I</t>
    </r>
    <r>
      <rPr>
        <b/>
        <sz val="10"/>
        <rFont val="Arial"/>
        <family val="2"/>
      </rPr>
      <t>' at receiver antenna input</t>
    </r>
  </si>
  <si>
    <t>MAIN LOBE WIA - MAIN LOBE RTTT</t>
  </si>
  <si>
    <t>Allowable Interfering power level at receiver antenna input</t>
  </si>
  <si>
    <t>Attenuation at first break point</t>
  </si>
  <si>
    <t>Attenuation at second break point</t>
  </si>
  <si>
    <t>Separation distance WIA-&gt; RTTT</t>
  </si>
  <si>
    <t>MAIN LOBE WIA - SIDE LOBE RTTT</t>
  </si>
  <si>
    <t>Separation distance WIA -&gt; RTTT</t>
  </si>
  <si>
    <t>m</t>
  </si>
  <si>
    <t>Required Attenuation</t>
  </si>
  <si>
    <t>Sidelobe attenuation</t>
  </si>
  <si>
    <t>Margin</t>
  </si>
  <si>
    <t>Emission part: WIA II (20 MHz - indoor)</t>
  </si>
  <si>
    <t>Emission part: WIA III (3 MHz - outdoor)</t>
  </si>
  <si>
    <t>Emission part: WIA IV (20 MHz - outdoor)</t>
  </si>
  <si>
    <t>WIA indoor</t>
  </si>
  <si>
    <t>WIA-I</t>
  </si>
  <si>
    <t>WAI-II</t>
  </si>
  <si>
    <t>WIA-III</t>
  </si>
  <si>
    <t>WIA outdoor</t>
  </si>
  <si>
    <t>WIA-IV</t>
  </si>
  <si>
    <t>Emission part: RTTT RSU</t>
  </si>
  <si>
    <t xml:space="preserve">Reception part: RTTT RSU </t>
  </si>
  <si>
    <t>Reception part: RTTT RSU</t>
  </si>
  <si>
    <t>MAIN LOBE RTTT - MAIN LOBE WIA</t>
  </si>
  <si>
    <t>SIDE LOBE RTTT - MAIN LOBE WIA</t>
  </si>
  <si>
    <t>Separation distance RTTT-&gt; WIA</t>
  </si>
  <si>
    <t>Separation distance RTTT -&gt; WIA</t>
  </si>
  <si>
    <t>Reception part: WIA IV</t>
  </si>
  <si>
    <t>Reception part: WIA III</t>
  </si>
  <si>
    <t>Reception part: WAI II</t>
  </si>
  <si>
    <t>Reception part: WIA I</t>
  </si>
  <si>
    <t>Emission part: WIA I (1 MHz - indoor)</t>
  </si>
  <si>
    <t>C min per MHz at antenna input</t>
  </si>
  <si>
    <t>Receiver noise</t>
  </si>
  <si>
    <t>Criterion I/N</t>
  </si>
  <si>
    <t>MAIN LOBE WIA - MAIN LOBE SRD</t>
  </si>
  <si>
    <t>Reception part: SRD type I</t>
  </si>
  <si>
    <t xml:space="preserve">Noise Figure </t>
  </si>
  <si>
    <t>Separation distance WIA-&gt; SRD</t>
  </si>
  <si>
    <t>MAIN LOBE WIA - SIDE LOBE SRD</t>
  </si>
  <si>
    <t>Separation distance WIA -&gt; SRD</t>
  </si>
  <si>
    <t>Reception part: SRD type II</t>
  </si>
  <si>
    <t>Receiver sensivity</t>
  </si>
  <si>
    <t>SRD type III</t>
  </si>
  <si>
    <t>Reception part: SRD type III</t>
  </si>
  <si>
    <t>Emission part: WIA I (3 MHz - outdoor)</t>
  </si>
  <si>
    <t>WAI-IV</t>
  </si>
  <si>
    <t>N per MHz at antenna input</t>
  </si>
  <si>
    <t>Reception part: ITS</t>
  </si>
  <si>
    <t>Emission part: ITS</t>
  </si>
  <si>
    <t>Separation distance ITS-&gt; WIA</t>
  </si>
  <si>
    <t>SIDE LOBE ITS - MAIN LOBE WIA</t>
  </si>
  <si>
    <t>Separation distance ITS -&gt; WIA</t>
  </si>
  <si>
    <t>MAIN LOBE ITS - MAIN LOBE WIA</t>
  </si>
  <si>
    <t>Separation distance WIA -&gt; ITS</t>
  </si>
  <si>
    <t>Separation distance WIA-&gt; ITS</t>
  </si>
  <si>
    <t>MAIN LOBE WIA - SIDE LOBE ITS</t>
  </si>
  <si>
    <t>MAIN LOBE WIA - MAIN LOBE ITS</t>
  </si>
  <si>
    <t>Transmit power</t>
  </si>
  <si>
    <t xml:space="preserve">Reception part: RTTT OBU </t>
  </si>
  <si>
    <t>Main lobe</t>
  </si>
  <si>
    <t>Side lobe</t>
  </si>
  <si>
    <t>WIA -I</t>
  </si>
  <si>
    <t>WIA - II</t>
  </si>
  <si>
    <t>Seperation distance</t>
  </si>
  <si>
    <t>Emission part: WIA II (20 MHz - outdoor)</t>
  </si>
  <si>
    <t>Emission part: SRD I</t>
  </si>
  <si>
    <t>MAIN LOBE SRD - MAIN LOBE WIA</t>
  </si>
  <si>
    <t>Separation distance SRD-&gt; WIA</t>
  </si>
  <si>
    <t>SIDE LOBE SRD - MAIN LOBE WIA</t>
  </si>
  <si>
    <t>Separation distance SRD -&gt; WIA</t>
  </si>
  <si>
    <t>Emission part: SRD II</t>
  </si>
  <si>
    <t>Emission part: SRD III</t>
  </si>
  <si>
    <t>WIA-II</t>
  </si>
  <si>
    <t>Emission part: RTTT OBU</t>
  </si>
  <si>
    <t>SRD Type III</t>
  </si>
  <si>
    <t>WIA I</t>
  </si>
  <si>
    <t>WIA II</t>
  </si>
  <si>
    <t>WIA III</t>
  </si>
  <si>
    <t>Net Tx density power</t>
  </si>
  <si>
    <t>Separation distance</t>
  </si>
  <si>
    <t>SRD Type I - maximum antenna gain</t>
  </si>
  <si>
    <t>SRD Type II -maximum antenna gain</t>
  </si>
  <si>
    <t>SRD type I maximum antenna gain</t>
  </si>
  <si>
    <t>SRD type II - maximum antenna gain</t>
  </si>
  <si>
    <t>SRD type I minimum antenna gain</t>
  </si>
  <si>
    <t>WIA - I</t>
  </si>
  <si>
    <t>WIA - III</t>
  </si>
  <si>
    <t>WIA - IV</t>
  </si>
  <si>
    <t>Minimum antenna gain</t>
  </si>
  <si>
    <t>SRD indoor</t>
  </si>
  <si>
    <t>SRD Type I - minimum antenna gain</t>
  </si>
  <si>
    <t>SRD Type II - minimum antenna gain</t>
  </si>
  <si>
    <t>SRD Type I indoor - maximum antenna gain</t>
  </si>
  <si>
    <t>SRD Type II indoor - maximum antenna gain</t>
  </si>
  <si>
    <t>SRD type II - minimum antenna gain</t>
  </si>
  <si>
    <t>SRD Type II - mniimum antenna gain</t>
  </si>
  <si>
    <t>Separation distances</t>
  </si>
  <si>
    <t>Reception part: WIA II</t>
  </si>
  <si>
    <t>WIA VI</t>
  </si>
  <si>
    <t>SRD type I maximum antenna gain (minimum antenna gain gives the same results as in the main lobe of maximal antenna gain)</t>
  </si>
  <si>
    <t>SRD Type II - maximum antenna gain</t>
  </si>
  <si>
    <t>SRD type II maximum antenna gain (minimum antenna gain gives the same results as in the main lobe of maximal antenna gain)</t>
  </si>
  <si>
    <t>Reception part: ITS - RSU</t>
  </si>
  <si>
    <t>Emission part: ITS - RSU</t>
  </si>
  <si>
    <t>Bv&lt;Bi</t>
  </si>
  <si>
    <t>Bv=Bi</t>
  </si>
  <si>
    <t>Bv&gt;Bi</t>
  </si>
  <si>
    <t>Net Tx power</t>
  </si>
  <si>
    <t>C min at antenna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</si>
</sst>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1" fontId="3" fillId="2" borderId="6" xfId="0" applyNumberFormat="1" applyFont="1" applyFill="1" applyBorder="1"/>
    <xf numFmtId="0" fontId="3" fillId="2" borderId="6" xfId="0" applyFont="1" applyFill="1" applyBorder="1"/>
    <xf numFmtId="0" fontId="0" fillId="2" borderId="7" xfId="0" applyFill="1" applyBorder="1"/>
    <xf numFmtId="0" fontId="3" fillId="2" borderId="5" xfId="0" applyFont="1" applyFill="1" applyBorder="1"/>
    <xf numFmtId="1" fontId="4" fillId="2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2" fillId="2" borderId="8" xfId="0" applyFont="1" applyFill="1" applyBorder="1"/>
    <xf numFmtId="1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/>
    <xf numFmtId="2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/>
    <xf numFmtId="1" fontId="3" fillId="2" borderId="11" xfId="0" applyNumberFormat="1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2" fillId="2" borderId="13" xfId="0" applyFont="1" applyFill="1" applyBorder="1"/>
    <xf numFmtId="1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0" fillId="2" borderId="4" xfId="0" applyFill="1" applyBorder="1"/>
    <xf numFmtId="0" fontId="6" fillId="2" borderId="6" xfId="0" applyFont="1" applyFill="1" applyBorder="1" applyAlignment="1">
      <alignment horizontal="center"/>
    </xf>
    <xf numFmtId="0" fontId="1" fillId="2" borderId="9" xfId="0" applyFont="1" applyFill="1" applyBorder="1"/>
    <xf numFmtId="1" fontId="2" fillId="2" borderId="14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1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/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/>
    <xf numFmtId="164" fontId="3" fillId="2" borderId="9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1" fontId="2" fillId="2" borderId="6" xfId="0" applyNumberFormat="1" applyFont="1" applyFill="1" applyBorder="1"/>
    <xf numFmtId="1" fontId="8" fillId="2" borderId="6" xfId="0" applyNumberFormat="1" applyFont="1" applyFill="1" applyBorder="1"/>
    <xf numFmtId="1" fontId="2" fillId="2" borderId="9" xfId="0" applyNumberFormat="1" applyFont="1" applyFill="1" applyBorder="1"/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1" fillId="0" borderId="0" xfId="0" applyFont="1"/>
    <xf numFmtId="0" fontId="2" fillId="2" borderId="10" xfId="0" applyFont="1" applyFill="1" applyBorder="1"/>
    <xf numFmtId="1" fontId="2" fillId="2" borderId="0" xfId="0" applyNumberFormat="1" applyFont="1" applyFill="1" applyBorder="1"/>
    <xf numFmtId="0" fontId="2" fillId="2" borderId="0" xfId="0" applyFont="1" applyFill="1" applyBorder="1"/>
    <xf numFmtId="1" fontId="9" fillId="2" borderId="0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1" fontId="10" fillId="2" borderId="14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0" fontId="0" fillId="3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0" fillId="0" borderId="6" xfId="0" applyBorder="1"/>
    <xf numFmtId="2" fontId="2" fillId="2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2" fillId="2" borderId="7" xfId="0" applyFont="1" applyFill="1" applyBorder="1" applyAlignment="1">
      <alignment horizontal="center"/>
    </xf>
    <xf numFmtId="1" fontId="0" fillId="0" borderId="7" xfId="0" applyNumberFormat="1" applyBorder="1"/>
    <xf numFmtId="1" fontId="0" fillId="0" borderId="9" xfId="0" applyNumberFormat="1" applyBorder="1"/>
    <xf numFmtId="1" fontId="0" fillId="0" borderId="14" xfId="0" applyNumberFormat="1" applyBorder="1"/>
    <xf numFmtId="0" fontId="4" fillId="2" borderId="6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1" fontId="12" fillId="0" borderId="6" xfId="0" applyNumberFormat="1" applyFont="1" applyBorder="1"/>
    <xf numFmtId="1" fontId="12" fillId="0" borderId="9" xfId="0" applyNumberFormat="1" applyFont="1" applyBorder="1"/>
    <xf numFmtId="1" fontId="12" fillId="0" borderId="7" xfId="0" applyNumberFormat="1" applyFont="1" applyBorder="1"/>
    <xf numFmtId="1" fontId="12" fillId="0" borderId="14" xfId="0" applyNumberFormat="1" applyFont="1" applyBorder="1"/>
    <xf numFmtId="2" fontId="4" fillId="2" borderId="6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3" fillId="2" borderId="6" xfId="0" applyNumberFormat="1" applyFont="1" applyFill="1" applyBorder="1"/>
    <xf numFmtId="0" fontId="2" fillId="3" borderId="0" xfId="0" applyFont="1" applyFill="1" applyBorder="1"/>
    <xf numFmtId="1" fontId="2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1" fontId="10" fillId="3" borderId="0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3" fillId="0" borderId="0" xfId="0" applyFont="1"/>
    <xf numFmtId="0" fontId="11" fillId="2" borderId="0" xfId="0" applyFont="1" applyFill="1" applyBorder="1"/>
    <xf numFmtId="1" fontId="11" fillId="2" borderId="0" xfId="0" applyNumberFormat="1" applyFont="1" applyFill="1" applyBorder="1"/>
    <xf numFmtId="0" fontId="1" fillId="2" borderId="0" xfId="0" applyFont="1" applyFill="1"/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" fontId="14" fillId="0" borderId="6" xfId="0" applyNumberFormat="1" applyFont="1" applyBorder="1"/>
    <xf numFmtId="0" fontId="6" fillId="0" borderId="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zoomScale="70" zoomScaleNormal="70" workbookViewId="0">
      <selection activeCell="B1" sqref="B1"/>
    </sheetView>
  </sheetViews>
  <sheetFormatPr defaultColWidth="9.140625" defaultRowHeight="15" x14ac:dyDescent="0.25"/>
  <cols>
    <col min="1" max="1" width="58.7109375" bestFit="1" customWidth="1"/>
    <col min="2" max="2" width="5.7109375" bestFit="1" customWidth="1"/>
    <col min="10" max="10" width="11.28515625" customWidth="1"/>
    <col min="11" max="14" width="10.7109375" customWidth="1"/>
  </cols>
  <sheetData>
    <row r="1" spans="1:14" x14ac:dyDescent="0.25">
      <c r="A1" s="66" t="s">
        <v>89</v>
      </c>
      <c r="B1" s="66">
        <v>26</v>
      </c>
      <c r="C1" s="66" t="s">
        <v>12</v>
      </c>
    </row>
    <row r="2" spans="1:14" ht="15.75" thickBot="1" x14ac:dyDescent="0.3"/>
    <row r="3" spans="1:14" x14ac:dyDescent="0.25">
      <c r="A3" s="50" t="s">
        <v>45</v>
      </c>
      <c r="I3" s="75"/>
      <c r="J3" s="76"/>
      <c r="K3" s="113" t="s">
        <v>95</v>
      </c>
      <c r="L3" s="113"/>
      <c r="M3" s="113"/>
      <c r="N3" s="114"/>
    </row>
    <row r="4" spans="1:14" x14ac:dyDescent="0.25">
      <c r="A4" s="50" t="s">
        <v>46</v>
      </c>
      <c r="I4" s="77"/>
      <c r="J4" s="71"/>
      <c r="K4" s="47" t="s">
        <v>5</v>
      </c>
      <c r="L4" s="47" t="s">
        <v>6</v>
      </c>
      <c r="M4" s="72" t="s">
        <v>7</v>
      </c>
      <c r="N4" s="78" t="s">
        <v>8</v>
      </c>
    </row>
    <row r="5" spans="1:14" ht="15.75" thickBot="1" x14ac:dyDescent="0.3">
      <c r="A5" s="1" t="s">
        <v>0</v>
      </c>
      <c r="B5" s="1">
        <v>5.85</v>
      </c>
      <c r="C5" s="1"/>
      <c r="D5" s="1" t="s">
        <v>1</v>
      </c>
      <c r="E5" s="1">
        <f>300000000/B5/10^9</f>
        <v>5.1282051282051287E-2</v>
      </c>
      <c r="F5" s="1"/>
      <c r="G5" s="1"/>
      <c r="I5" s="115" t="s">
        <v>93</v>
      </c>
      <c r="J5" s="106" t="s">
        <v>91</v>
      </c>
      <c r="K5" s="74">
        <f>D38</f>
        <v>735.06865698841386</v>
      </c>
      <c r="L5" s="74">
        <f>E38</f>
        <v>1407.3891859118153</v>
      </c>
      <c r="M5" s="74">
        <f>F38</f>
        <v>2953.7287303141607</v>
      </c>
      <c r="N5" s="79">
        <f>G38</f>
        <v>1885.6500067586251</v>
      </c>
    </row>
    <row r="6" spans="1:14" x14ac:dyDescent="0.25">
      <c r="A6" s="2" t="s">
        <v>2</v>
      </c>
      <c r="B6" s="3" t="s">
        <v>3</v>
      </c>
      <c r="C6" s="3" t="s">
        <v>4</v>
      </c>
      <c r="D6" s="4" t="s">
        <v>5</v>
      </c>
      <c r="E6" s="4" t="s">
        <v>6</v>
      </c>
      <c r="F6" s="5" t="s">
        <v>7</v>
      </c>
      <c r="G6" s="6" t="s">
        <v>8</v>
      </c>
      <c r="I6" s="116"/>
      <c r="J6" s="48" t="s">
        <v>92</v>
      </c>
      <c r="K6" s="74">
        <f>D47</f>
        <v>329.22340000378483</v>
      </c>
      <c r="L6" s="74">
        <f>E47</f>
        <v>567.12313954778756</v>
      </c>
      <c r="M6" s="74">
        <f>F47</f>
        <v>1037.1107902992835</v>
      </c>
      <c r="N6" s="79">
        <f>G47</f>
        <v>524.69331555781412</v>
      </c>
    </row>
    <row r="7" spans="1:14" x14ac:dyDescent="0.25">
      <c r="A7" s="7" t="s">
        <v>62</v>
      </c>
      <c r="B7" s="8"/>
      <c r="C7" s="9"/>
      <c r="D7" s="9"/>
      <c r="E7" s="9"/>
      <c r="F7" s="9"/>
      <c r="G7" s="10"/>
      <c r="I7" s="115" t="s">
        <v>94</v>
      </c>
      <c r="J7" s="106" t="s">
        <v>91</v>
      </c>
      <c r="K7" s="74">
        <f>D83</f>
        <v>366.23748226698831</v>
      </c>
      <c r="L7" s="74">
        <f>E83</f>
        <v>639.79065895565714</v>
      </c>
      <c r="M7" s="74">
        <f>F83</f>
        <v>1191.5687186156274</v>
      </c>
      <c r="N7" s="79">
        <f>G83</f>
        <v>621.72470601036207</v>
      </c>
    </row>
    <row r="8" spans="1:14" x14ac:dyDescent="0.25">
      <c r="A8" s="11" t="s">
        <v>9</v>
      </c>
      <c r="B8" s="12">
        <v>1</v>
      </c>
      <c r="C8" s="9" t="s">
        <v>10</v>
      </c>
      <c r="D8" s="13">
        <f>B8</f>
        <v>1</v>
      </c>
      <c r="E8" s="13">
        <f>D8</f>
        <v>1</v>
      </c>
      <c r="F8" s="13">
        <f>E8</f>
        <v>1</v>
      </c>
      <c r="G8" s="14">
        <f>F8</f>
        <v>1</v>
      </c>
      <c r="I8" s="116"/>
      <c r="J8" s="48" t="s">
        <v>92</v>
      </c>
      <c r="K8" s="74">
        <f>D92</f>
        <v>164.03086701418724</v>
      </c>
      <c r="L8" s="74">
        <f>E92</f>
        <v>257.81076818861902</v>
      </c>
      <c r="M8" s="74">
        <f>F92</f>
        <v>356.58102173358463</v>
      </c>
      <c r="N8" s="79">
        <f>G92</f>
        <v>172.99859262935925</v>
      </c>
    </row>
    <row r="9" spans="1:14" x14ac:dyDescent="0.25">
      <c r="A9" s="11" t="s">
        <v>11</v>
      </c>
      <c r="B9" s="12">
        <f>B1</f>
        <v>26</v>
      </c>
      <c r="C9" s="9" t="s">
        <v>12</v>
      </c>
      <c r="D9" s="13">
        <f>$B9</f>
        <v>26</v>
      </c>
      <c r="E9" s="13">
        <f>$B9</f>
        <v>26</v>
      </c>
      <c r="F9" s="13">
        <f>$B9</f>
        <v>26</v>
      </c>
      <c r="G9" s="15">
        <f>$B9</f>
        <v>26</v>
      </c>
      <c r="I9" s="116" t="s">
        <v>48</v>
      </c>
      <c r="J9" s="106" t="s">
        <v>91</v>
      </c>
      <c r="K9" s="74">
        <f>D129</f>
        <v>1271.1789218924116</v>
      </c>
      <c r="L9" s="74">
        <f>E129</f>
        <v>2615.7294789365869</v>
      </c>
      <c r="M9" s="74">
        <f>F129</f>
        <v>6030.2298126316819</v>
      </c>
      <c r="N9" s="79">
        <f>G129</f>
        <v>4511.3348843026142</v>
      </c>
    </row>
    <row r="10" spans="1:14" x14ac:dyDescent="0.25">
      <c r="A10" s="11" t="s">
        <v>13</v>
      </c>
      <c r="B10" s="12">
        <v>0</v>
      </c>
      <c r="C10" s="9" t="s">
        <v>14</v>
      </c>
      <c r="D10" s="13">
        <f>$B10</f>
        <v>0</v>
      </c>
      <c r="E10" s="13">
        <f t="shared" ref="E10:G12" si="0">$B10</f>
        <v>0</v>
      </c>
      <c r="F10" s="13">
        <f t="shared" si="0"/>
        <v>0</v>
      </c>
      <c r="G10" s="15">
        <f t="shared" si="0"/>
        <v>0</v>
      </c>
      <c r="I10" s="116"/>
      <c r="J10" s="48" t="s">
        <v>92</v>
      </c>
      <c r="K10" s="74">
        <f>D138</f>
        <v>569.33708531822458</v>
      </c>
      <c r="L10" s="74">
        <f>E138</f>
        <v>1054.037311890477</v>
      </c>
      <c r="M10" s="74">
        <f>F138</f>
        <v>2117.3293073530017</v>
      </c>
      <c r="N10" s="79">
        <f>G138</f>
        <v>1255.3057298821229</v>
      </c>
    </row>
    <row r="11" spans="1:14" x14ac:dyDescent="0.25">
      <c r="A11" s="11" t="s">
        <v>15</v>
      </c>
      <c r="B11" s="12">
        <v>15</v>
      </c>
      <c r="C11" s="9" t="s">
        <v>14</v>
      </c>
      <c r="D11" s="13">
        <f>$B11</f>
        <v>15</v>
      </c>
      <c r="E11" s="13">
        <f t="shared" si="0"/>
        <v>15</v>
      </c>
      <c r="F11" s="13">
        <f t="shared" si="0"/>
        <v>15</v>
      </c>
      <c r="G11" s="15">
        <f t="shared" si="0"/>
        <v>15</v>
      </c>
      <c r="I11" s="116" t="s">
        <v>50</v>
      </c>
      <c r="J11" s="106" t="s">
        <v>91</v>
      </c>
      <c r="K11" s="74">
        <f>D174</f>
        <v>817.71129945720236</v>
      </c>
      <c r="L11" s="74">
        <f>E174</f>
        <v>1587.723003825191</v>
      </c>
      <c r="M11" s="74">
        <f>F174</f>
        <v>3393.6304503233937</v>
      </c>
      <c r="N11" s="79">
        <f>G174</f>
        <v>2234.3627435849535</v>
      </c>
    </row>
    <row r="12" spans="1:14" ht="15.75" thickBot="1" x14ac:dyDescent="0.3">
      <c r="A12" s="11" t="s">
        <v>16</v>
      </c>
      <c r="B12" s="16">
        <v>0</v>
      </c>
      <c r="C12" s="9" t="s">
        <v>17</v>
      </c>
      <c r="D12" s="13">
        <f>$B12</f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I12" s="117"/>
      <c r="J12" s="107" t="s">
        <v>92</v>
      </c>
      <c r="K12" s="80">
        <f>D183</f>
        <v>366.23748226698831</v>
      </c>
      <c r="L12" s="80">
        <f>E183</f>
        <v>639.79065895565714</v>
      </c>
      <c r="M12" s="80">
        <f>F183</f>
        <v>1191.5687186156274</v>
      </c>
      <c r="N12" s="81">
        <f>G183</f>
        <v>621.72470601036207</v>
      </c>
    </row>
    <row r="13" spans="1:14" ht="15.75" thickBot="1" x14ac:dyDescent="0.3">
      <c r="A13" s="17" t="s">
        <v>110</v>
      </c>
      <c r="B13" s="18"/>
      <c r="C13" s="19" t="s">
        <v>18</v>
      </c>
      <c r="D13" s="18">
        <f>D9-SUM(D10:D12)-10*LOG10(D8/1)</f>
        <v>11</v>
      </c>
      <c r="E13" s="18">
        <f>E9-SUM(E10:E12)-10*LOG10(E8/1)</f>
        <v>11</v>
      </c>
      <c r="F13" s="18">
        <f>F9-SUM(F10:F12)-10*LOG10(F8/1)</f>
        <v>11</v>
      </c>
      <c r="G13" s="32">
        <f>G9-SUM(G10:G12)-10*LOG10(G8/1)</f>
        <v>11</v>
      </c>
    </row>
    <row r="14" spans="1:14" ht="15.75" thickBot="1" x14ac:dyDescent="0.3">
      <c r="A14" s="20"/>
      <c r="B14" s="21"/>
      <c r="C14" s="22"/>
      <c r="D14" s="23"/>
      <c r="E14" s="24"/>
      <c r="F14" s="25"/>
      <c r="G14" s="1"/>
    </row>
    <row r="15" spans="1:14" x14ac:dyDescent="0.25">
      <c r="A15" s="26" t="s">
        <v>52</v>
      </c>
      <c r="B15" s="27"/>
      <c r="C15" s="28"/>
      <c r="D15" s="27"/>
      <c r="E15" s="27"/>
      <c r="F15" s="27"/>
      <c r="G15" s="29"/>
    </row>
    <row r="16" spans="1:14" x14ac:dyDescent="0.25">
      <c r="A16" s="7" t="s">
        <v>19</v>
      </c>
      <c r="B16" s="30">
        <v>0.5</v>
      </c>
      <c r="C16" s="9" t="s">
        <v>10</v>
      </c>
      <c r="D16" s="37">
        <f t="shared" ref="D16:G18" si="1">$B16</f>
        <v>0.5</v>
      </c>
      <c r="E16" s="37">
        <f t="shared" si="1"/>
        <v>0.5</v>
      </c>
      <c r="F16" s="37">
        <f t="shared" si="1"/>
        <v>0.5</v>
      </c>
      <c r="G16" s="38">
        <f t="shared" si="1"/>
        <v>0.5</v>
      </c>
    </row>
    <row r="17" spans="1:9" x14ac:dyDescent="0.25">
      <c r="A17" s="11" t="s">
        <v>20</v>
      </c>
      <c r="B17" s="30">
        <v>-104</v>
      </c>
      <c r="C17" s="9" t="s">
        <v>12</v>
      </c>
      <c r="D17" s="13">
        <f t="shared" si="1"/>
        <v>-104</v>
      </c>
      <c r="E17" s="13">
        <f t="shared" si="1"/>
        <v>-104</v>
      </c>
      <c r="F17" s="13">
        <f t="shared" si="1"/>
        <v>-104</v>
      </c>
      <c r="G17" s="15">
        <f t="shared" si="1"/>
        <v>-104</v>
      </c>
    </row>
    <row r="18" spans="1:9" x14ac:dyDescent="0.25">
      <c r="A18" s="11" t="s">
        <v>21</v>
      </c>
      <c r="B18" s="30">
        <v>10</v>
      </c>
      <c r="C18" s="9" t="s">
        <v>17</v>
      </c>
      <c r="D18" s="13">
        <f t="shared" si="1"/>
        <v>10</v>
      </c>
      <c r="E18" s="13">
        <f t="shared" si="1"/>
        <v>10</v>
      </c>
      <c r="F18" s="13">
        <f t="shared" si="1"/>
        <v>10</v>
      </c>
      <c r="G18" s="15">
        <f t="shared" si="1"/>
        <v>10</v>
      </c>
    </row>
    <row r="19" spans="1:9" ht="15.75" thickBot="1" x14ac:dyDescent="0.3">
      <c r="A19" s="17" t="s">
        <v>63</v>
      </c>
      <c r="B19" s="31"/>
      <c r="C19" s="19" t="s">
        <v>18</v>
      </c>
      <c r="D19" s="18">
        <f t="shared" ref="D19:G19" si="2">D17-IF(D16&lt;D8,10*LOG(D16,10),0)-D18</f>
        <v>-110.98970004336019</v>
      </c>
      <c r="E19" s="18">
        <f t="shared" si="2"/>
        <v>-110.98970004336019</v>
      </c>
      <c r="F19" s="18">
        <f t="shared" si="2"/>
        <v>-110.98970004336019</v>
      </c>
      <c r="G19" s="18">
        <f t="shared" si="2"/>
        <v>-110.98970004336019</v>
      </c>
      <c r="I19" t="s">
        <v>136</v>
      </c>
    </row>
    <row r="20" spans="1:9" ht="15.75" thickBot="1" x14ac:dyDescent="0.3">
      <c r="A20" s="20"/>
      <c r="B20" s="23"/>
      <c r="C20" s="22"/>
      <c r="D20" s="23"/>
      <c r="E20" s="24"/>
      <c r="F20" s="25"/>
      <c r="G20" s="1"/>
    </row>
    <row r="21" spans="1:9" x14ac:dyDescent="0.25">
      <c r="A21" s="26" t="s">
        <v>22</v>
      </c>
      <c r="B21" s="33"/>
      <c r="C21" s="34"/>
      <c r="D21" s="33"/>
      <c r="E21" s="33"/>
      <c r="F21" s="33"/>
      <c r="G21" s="29"/>
    </row>
    <row r="22" spans="1:9" x14ac:dyDescent="0.25">
      <c r="A22" s="11" t="s">
        <v>23</v>
      </c>
      <c r="B22" s="35"/>
      <c r="C22" s="36"/>
      <c r="D22" s="37">
        <v>2</v>
      </c>
      <c r="E22" s="37">
        <v>2</v>
      </c>
      <c r="F22" s="37">
        <v>2</v>
      </c>
      <c r="G22" s="38">
        <v>2</v>
      </c>
    </row>
    <row r="23" spans="1:9" x14ac:dyDescent="0.25">
      <c r="A23" s="11" t="s">
        <v>24</v>
      </c>
      <c r="B23" s="35"/>
      <c r="C23" s="36"/>
      <c r="D23" s="13">
        <v>64</v>
      </c>
      <c r="E23" s="13">
        <v>128</v>
      </c>
      <c r="F23" s="13">
        <v>256</v>
      </c>
      <c r="G23" s="15">
        <v>15</v>
      </c>
    </row>
    <row r="24" spans="1:9" x14ac:dyDescent="0.25">
      <c r="A24" s="11" t="s">
        <v>25</v>
      </c>
      <c r="B24" s="35"/>
      <c r="C24" s="36"/>
      <c r="D24" s="37">
        <v>3.8</v>
      </c>
      <c r="E24" s="37">
        <v>3.3</v>
      </c>
      <c r="F24" s="37">
        <v>2.8</v>
      </c>
      <c r="G24" s="38">
        <v>2.7</v>
      </c>
    </row>
    <row r="25" spans="1:9" x14ac:dyDescent="0.25">
      <c r="A25" s="11" t="s">
        <v>26</v>
      </c>
      <c r="B25" s="35"/>
      <c r="C25" s="36"/>
      <c r="D25" s="13">
        <v>128</v>
      </c>
      <c r="E25" s="13">
        <v>256</v>
      </c>
      <c r="F25" s="13">
        <v>1024</v>
      </c>
      <c r="G25" s="15">
        <v>1024</v>
      </c>
    </row>
    <row r="26" spans="1:9" ht="15.75" thickBot="1" x14ac:dyDescent="0.3">
      <c r="A26" s="39" t="s">
        <v>27</v>
      </c>
      <c r="B26" s="18"/>
      <c r="C26" s="19"/>
      <c r="D26" s="40">
        <v>4.3</v>
      </c>
      <c r="E26" s="40">
        <v>3.8</v>
      </c>
      <c r="F26" s="40">
        <v>3.3</v>
      </c>
      <c r="G26" s="41">
        <v>2.7</v>
      </c>
    </row>
    <row r="27" spans="1:9" ht="15.75" thickBot="1" x14ac:dyDescent="0.3">
      <c r="A27" s="1"/>
      <c r="B27" s="1"/>
      <c r="C27" s="1"/>
      <c r="D27" s="1"/>
      <c r="E27" s="1"/>
      <c r="F27" s="1"/>
      <c r="G27" s="1"/>
    </row>
    <row r="28" spans="1:9" x14ac:dyDescent="0.25">
      <c r="A28" s="26" t="s">
        <v>28</v>
      </c>
      <c r="B28" s="27"/>
      <c r="C28" s="28"/>
      <c r="D28" s="27"/>
      <c r="E28" s="27"/>
      <c r="F28" s="27"/>
      <c r="G28" s="29"/>
    </row>
    <row r="29" spans="1:9" x14ac:dyDescent="0.25">
      <c r="A29" s="11" t="s">
        <v>29</v>
      </c>
      <c r="B29" s="12">
        <v>6</v>
      </c>
      <c r="C29" s="9" t="s">
        <v>14</v>
      </c>
      <c r="D29" s="13">
        <f>$B$29</f>
        <v>6</v>
      </c>
      <c r="E29" s="13">
        <f>$B$29</f>
        <v>6</v>
      </c>
      <c r="F29" s="13">
        <f>$B$29</f>
        <v>6</v>
      </c>
      <c r="G29" s="15">
        <f>$B$29</f>
        <v>6</v>
      </c>
    </row>
    <row r="30" spans="1:9" x14ac:dyDescent="0.25">
      <c r="A30" s="7" t="s">
        <v>30</v>
      </c>
      <c r="B30" s="35"/>
      <c r="C30" s="36" t="s">
        <v>18</v>
      </c>
      <c r="D30" s="35">
        <f>D19-D29</f>
        <v>-116.98970004336019</v>
      </c>
      <c r="E30" s="35">
        <f>E19-E29</f>
        <v>-116.98970004336019</v>
      </c>
      <c r="F30" s="35">
        <f>F19-F29</f>
        <v>-116.98970004336019</v>
      </c>
      <c r="G30" s="42">
        <f>G19-G29</f>
        <v>-116.98970004336019</v>
      </c>
    </row>
    <row r="31" spans="1:9" x14ac:dyDescent="0.25">
      <c r="A31" s="11" t="s">
        <v>31</v>
      </c>
      <c r="B31" s="8"/>
      <c r="C31" s="9"/>
      <c r="D31" s="13"/>
      <c r="E31" s="13"/>
      <c r="F31" s="13"/>
      <c r="G31" s="15"/>
    </row>
    <row r="32" spans="1:9" x14ac:dyDescent="0.25">
      <c r="A32" s="43" t="s">
        <v>32</v>
      </c>
      <c r="B32" s="44"/>
      <c r="C32" s="9" t="s">
        <v>18</v>
      </c>
      <c r="D32" s="13">
        <f>D30-D12</f>
        <v>-116.98970004336019</v>
      </c>
      <c r="E32" s="13">
        <f>E30-E12</f>
        <v>-116.98970004336019</v>
      </c>
      <c r="F32" s="13">
        <f>F30-F12</f>
        <v>-116.98970004336019</v>
      </c>
      <c r="G32" s="13">
        <f>G30-G12</f>
        <v>-116.98970004336019</v>
      </c>
    </row>
    <row r="33" spans="1:7" x14ac:dyDescent="0.25">
      <c r="A33" s="7" t="s">
        <v>39</v>
      </c>
      <c r="B33" s="13"/>
      <c r="C33" s="47" t="s">
        <v>14</v>
      </c>
      <c r="D33" s="35">
        <f>-D32+D13</f>
        <v>127.98970004336019</v>
      </c>
      <c r="E33" s="35">
        <f>-E32+E13</f>
        <v>127.98970004336019</v>
      </c>
      <c r="F33" s="35">
        <f>-F32+F13</f>
        <v>127.98970004336019</v>
      </c>
      <c r="G33" s="42">
        <f>-G32+G13</f>
        <v>127.98970004336019</v>
      </c>
    </row>
    <row r="34" spans="1:7" x14ac:dyDescent="0.25">
      <c r="A34" s="11" t="s">
        <v>33</v>
      </c>
      <c r="B34" s="8"/>
      <c r="C34" s="48" t="s">
        <v>14</v>
      </c>
      <c r="D34" s="13">
        <f>-10*D22*LOG(0.3/(4*PI()*D23*$B$5),10)</f>
        <v>83.908488987370035</v>
      </c>
      <c r="E34" s="13">
        <f>-10*E22*LOG(0.3/(4*PI()*E23*$B$5),10)</f>
        <v>89.929088900649646</v>
      </c>
      <c r="F34" s="13">
        <f>-10*F22*LOG(0.3/(4*PI()*F23*$B$5),10)</f>
        <v>95.949688813929271</v>
      </c>
      <c r="G34" s="15">
        <f>-10*G22*LOG(0.3/(4*PI()*G23*$B$5),10)</f>
        <v>71.306714688805911</v>
      </c>
    </row>
    <row r="35" spans="1:7" x14ac:dyDescent="0.25">
      <c r="A35" s="11" t="s">
        <v>41</v>
      </c>
      <c r="B35" s="8"/>
      <c r="C35" s="48" t="s">
        <v>14</v>
      </c>
      <c r="D35" s="13">
        <f>-D33+D34</f>
        <v>-44.081211055990153</v>
      </c>
      <c r="E35" s="13">
        <f>-E33+E34</f>
        <v>-38.060611142710542</v>
      </c>
      <c r="F35" s="13">
        <f>-F33+F34</f>
        <v>-32.040011229430917</v>
      </c>
      <c r="G35" s="15">
        <f>-G33+G34</f>
        <v>-56.682985354554276</v>
      </c>
    </row>
    <row r="36" spans="1:7" x14ac:dyDescent="0.25">
      <c r="A36" s="11" t="s">
        <v>34</v>
      </c>
      <c r="B36" s="8"/>
      <c r="C36" s="48" t="s">
        <v>14</v>
      </c>
      <c r="D36" s="13">
        <f>D34+10*D24*LOG(D25/D23,10)</f>
        <v>95.347628822601322</v>
      </c>
      <c r="E36" s="13">
        <f>E34+10*E24*LOG(E25/E23,10)</f>
        <v>99.863078757561027</v>
      </c>
      <c r="F36" s="13">
        <f>F34+10*F24*LOG(F25/F23,10)</f>
        <v>112.80736857111222</v>
      </c>
      <c r="G36" s="15">
        <f>G34+10*G24*LOG(G25/G23,10)</f>
        <v>120.83034952357744</v>
      </c>
    </row>
    <row r="37" spans="1:7" x14ac:dyDescent="0.25">
      <c r="A37" s="11" t="s">
        <v>41</v>
      </c>
      <c r="B37" s="8"/>
      <c r="C37" s="48" t="s">
        <v>14</v>
      </c>
      <c r="D37" s="13">
        <f>-D33+D36</f>
        <v>-32.642071220758865</v>
      </c>
      <c r="E37" s="13">
        <f>-E33+E36</f>
        <v>-28.12662128579916</v>
      </c>
      <c r="F37" s="13">
        <f>-F33+F36</f>
        <v>-15.182331472247967</v>
      </c>
      <c r="G37" s="15">
        <f>-G33+G36</f>
        <v>-7.1593505197827483</v>
      </c>
    </row>
    <row r="38" spans="1:7" ht="18" x14ac:dyDescent="0.25">
      <c r="A38" s="7" t="s">
        <v>35</v>
      </c>
      <c r="B38" s="44"/>
      <c r="C38" s="47" t="s">
        <v>14</v>
      </c>
      <c r="D38" s="56">
        <f>IF(D37&lt;0,D$25*POWER(10,-D37/(10*D$26)),IF(D35&lt;0,D$23*POWER(10,-D35/(10*D$24)),0.3*POWER(10,D33/(10*D$22))/(4*PI()*$B$5)))</f>
        <v>735.06865698841386</v>
      </c>
      <c r="E38" s="56">
        <f>IF(E37&lt;0,E$25*POWER(10,-E37/(10*E$26)),IF(E35&lt;0,E$23*POWER(10,-E35/(10*E$24)),0.3*POWER(10,E33/(10*E$22))/(4*PI()*$B$5)))</f>
        <v>1407.3891859118153</v>
      </c>
      <c r="F38" s="56">
        <f>IF(F37&lt;0,F$25*POWER(10,-F37/(10*F$26)),IF(F35&lt;0,F$23*POWER(10,-F35/(10*F$24)),0.3*POWER(10,F33/(10*F$22))/(4*PI()*$B$5)))</f>
        <v>2953.7287303141607</v>
      </c>
      <c r="G38" s="57">
        <f>IF(G37&lt;0,G$25*POWER(10,-G37/(10*G$26)),IF(G35&lt;0,G$23*POWER(10,-G35/(10*G$24)),0.3*POWER(10,G33/(10*G$22))/(4*PI()*$B$5)))</f>
        <v>1885.6500067586251</v>
      </c>
    </row>
    <row r="39" spans="1:7" x14ac:dyDescent="0.25">
      <c r="A39" s="11" t="s">
        <v>36</v>
      </c>
      <c r="B39" s="8"/>
      <c r="C39" s="9"/>
      <c r="D39" s="13"/>
      <c r="E39" s="13"/>
      <c r="F39" s="13"/>
      <c r="G39" s="15"/>
    </row>
    <row r="40" spans="1:7" x14ac:dyDescent="0.25">
      <c r="A40" s="11" t="s">
        <v>40</v>
      </c>
      <c r="B40" s="16">
        <v>15</v>
      </c>
      <c r="C40" s="48" t="s">
        <v>14</v>
      </c>
      <c r="D40" s="13">
        <f>$B40</f>
        <v>15</v>
      </c>
      <c r="E40" s="13">
        <f>$B40</f>
        <v>15</v>
      </c>
      <c r="F40" s="13">
        <f>$B40</f>
        <v>15</v>
      </c>
      <c r="G40" s="15">
        <f>$B40</f>
        <v>15</v>
      </c>
    </row>
    <row r="41" spans="1:7" x14ac:dyDescent="0.25">
      <c r="A41" s="43" t="s">
        <v>32</v>
      </c>
      <c r="B41" s="8"/>
      <c r="C41" s="48" t="s">
        <v>18</v>
      </c>
      <c r="D41" s="13">
        <f>D32+D40</f>
        <v>-101.98970004336019</v>
      </c>
      <c r="E41" s="13">
        <f>E32+E40</f>
        <v>-101.98970004336019</v>
      </c>
      <c r="F41" s="13">
        <f>F32+F40</f>
        <v>-101.98970004336019</v>
      </c>
      <c r="G41" s="15">
        <f>G32+G40</f>
        <v>-101.98970004336019</v>
      </c>
    </row>
    <row r="42" spans="1:7" x14ac:dyDescent="0.25">
      <c r="A42" s="7" t="s">
        <v>39</v>
      </c>
      <c r="B42" s="45"/>
      <c r="C42" s="47" t="s">
        <v>14</v>
      </c>
      <c r="D42" s="35">
        <f>-D41+D13</f>
        <v>112.98970004336019</v>
      </c>
      <c r="E42" s="35">
        <f>-E41+E13</f>
        <v>112.98970004336019</v>
      </c>
      <c r="F42" s="35">
        <f>-F41+F13</f>
        <v>112.98970004336019</v>
      </c>
      <c r="G42" s="42">
        <f>-G41+G13</f>
        <v>112.98970004336019</v>
      </c>
    </row>
    <row r="43" spans="1:7" x14ac:dyDescent="0.25">
      <c r="A43" s="11" t="s">
        <v>33</v>
      </c>
      <c r="B43" s="8"/>
      <c r="C43" s="48" t="s">
        <v>14</v>
      </c>
      <c r="D43" s="13">
        <f>-10*D$22*LOG(0.3/(4*PI()*D$23*$B$5),10)</f>
        <v>83.908488987370035</v>
      </c>
      <c r="E43" s="13">
        <f>-10*E$22*LOG(0.3/(4*PI()*E$23*$B$5),10)</f>
        <v>89.929088900649646</v>
      </c>
      <c r="F43" s="13">
        <f>-10*F$22*LOG(0.3/(4*PI()*F$23*$B$5),10)</f>
        <v>95.949688813929271</v>
      </c>
      <c r="G43" s="15">
        <f>-10*G$22*LOG(0.3/(4*PI()*G$23*$B$5),10)</f>
        <v>71.306714688805911</v>
      </c>
    </row>
    <row r="44" spans="1:7" x14ac:dyDescent="0.25">
      <c r="A44" s="11" t="s">
        <v>41</v>
      </c>
      <c r="B44" s="8"/>
      <c r="C44" s="48" t="s">
        <v>14</v>
      </c>
      <c r="D44" s="13">
        <f>-D42+D43</f>
        <v>-29.081211055990153</v>
      </c>
      <c r="E44" s="13">
        <f>-E42+E43</f>
        <v>-23.060611142710542</v>
      </c>
      <c r="F44" s="13">
        <f>-F42+F43</f>
        <v>-17.040011229430917</v>
      </c>
      <c r="G44" s="15">
        <f>-G42+G43</f>
        <v>-41.682985354554276</v>
      </c>
    </row>
    <row r="45" spans="1:7" x14ac:dyDescent="0.25">
      <c r="A45" s="11" t="s">
        <v>34</v>
      </c>
      <c r="B45" s="8"/>
      <c r="C45" s="48" t="s">
        <v>14</v>
      </c>
      <c r="D45" s="13">
        <f>D43+10*D$24*LOG(D$25/D$23,10)</f>
        <v>95.347628822601322</v>
      </c>
      <c r="E45" s="13">
        <f>E43+10*E$24*LOG(E$25/E$23,10)</f>
        <v>99.863078757561027</v>
      </c>
      <c r="F45" s="13">
        <f>F43+10*F$24*LOG(F$25/F$23,10)</f>
        <v>112.80736857111222</v>
      </c>
      <c r="G45" s="15">
        <f>G43+10*G$24*LOG(G$25/G$23,10)</f>
        <v>120.83034952357744</v>
      </c>
    </row>
    <row r="46" spans="1:7" x14ac:dyDescent="0.25">
      <c r="A46" s="11" t="s">
        <v>41</v>
      </c>
      <c r="B46" s="8"/>
      <c r="C46" s="48" t="s">
        <v>14</v>
      </c>
      <c r="D46" s="13">
        <f>-D42+D45</f>
        <v>-17.642071220758865</v>
      </c>
      <c r="E46" s="13">
        <f>-E42+E45</f>
        <v>-13.12662128579916</v>
      </c>
      <c r="F46" s="13">
        <f>-F42+F45</f>
        <v>-0.18233147224796653</v>
      </c>
      <c r="G46" s="15">
        <f>-G42+G45</f>
        <v>7.8406494802172517</v>
      </c>
    </row>
    <row r="47" spans="1:7" ht="18.75" thickBot="1" x14ac:dyDescent="0.3">
      <c r="A47" s="17" t="s">
        <v>37</v>
      </c>
      <c r="B47" s="46"/>
      <c r="C47" s="19" t="s">
        <v>38</v>
      </c>
      <c r="D47" s="58">
        <f>IF(D46&lt;0,D$25*POWER(10,-D46/(10*D$26)),IF(D44&lt;0,D$23*POWER(10,-D44/(10*D$24)),0.3*POWER(10,D42/(10*D$22))/(4*PI()*$B$5)))</f>
        <v>329.22340000378483</v>
      </c>
      <c r="E47" s="58">
        <f>IF(E46&lt;0,E$25*POWER(10,-E46/(10*E$26)),IF(E44&lt;0,E$23*POWER(10,-E44/(10*E$24)),0.3*POWER(10,E42/(10*E$22))/(4*PI()*$B$5)))</f>
        <v>567.12313954778756</v>
      </c>
      <c r="F47" s="58">
        <f>IF(F46&lt;0,F$25*POWER(10,-F46/(10*F$26)),IF(F44&lt;0,F$23*POWER(10,-F44/(10*F$24)),0.3*POWER(10,F42/(10*F$22))/(4*PI()*$B$5)))</f>
        <v>1037.1107902992835</v>
      </c>
      <c r="G47" s="59">
        <f>IF(G46&lt;0,G$25*POWER(10,-G46/(10*G$26)),IF(G44&lt;0,G$23*POWER(10,-G44/(10*G$24)),0.3*POWER(10,G42/(10*G$22))/(4*PI()*$B$5)))</f>
        <v>524.69331555781412</v>
      </c>
    </row>
    <row r="48" spans="1:7" ht="18" x14ac:dyDescent="0.25">
      <c r="A48" s="51"/>
      <c r="B48" s="52"/>
      <c r="C48" s="53"/>
      <c r="D48" s="54"/>
      <c r="E48" s="54"/>
      <c r="F48" s="54"/>
      <c r="G48" s="54"/>
    </row>
    <row r="49" spans="1:9" x14ac:dyDescent="0.25">
      <c r="A49" s="51" t="s">
        <v>47</v>
      </c>
    </row>
    <row r="50" spans="1:9" ht="15.75" thickBot="1" x14ac:dyDescent="0.3">
      <c r="A50" s="1" t="s">
        <v>0</v>
      </c>
      <c r="B50" s="1">
        <v>5.85</v>
      </c>
      <c r="C50" s="1"/>
      <c r="D50" s="1" t="s">
        <v>1</v>
      </c>
      <c r="E50" s="1">
        <f>300000000/B50/10^9</f>
        <v>5.1282051282051287E-2</v>
      </c>
      <c r="F50" s="1"/>
      <c r="G50" s="1"/>
    </row>
    <row r="51" spans="1:9" x14ac:dyDescent="0.25">
      <c r="A51" s="2" t="s">
        <v>2</v>
      </c>
      <c r="B51" s="3" t="s">
        <v>3</v>
      </c>
      <c r="C51" s="3" t="s">
        <v>4</v>
      </c>
      <c r="D51" s="4" t="s">
        <v>5</v>
      </c>
      <c r="E51" s="4" t="s">
        <v>6</v>
      </c>
      <c r="F51" s="5" t="s">
        <v>7</v>
      </c>
      <c r="G51" s="6" t="s">
        <v>8</v>
      </c>
    </row>
    <row r="52" spans="1:9" x14ac:dyDescent="0.25">
      <c r="A52" s="7" t="s">
        <v>42</v>
      </c>
      <c r="B52" s="8"/>
      <c r="C52" s="9"/>
      <c r="D52" s="9"/>
      <c r="E52" s="9"/>
      <c r="F52" s="9"/>
      <c r="G52" s="10"/>
    </row>
    <row r="53" spans="1:9" x14ac:dyDescent="0.25">
      <c r="A53" s="11" t="s">
        <v>9</v>
      </c>
      <c r="B53" s="12">
        <v>20</v>
      </c>
      <c r="C53" s="9" t="s">
        <v>10</v>
      </c>
      <c r="D53" s="13">
        <f>B53</f>
        <v>20</v>
      </c>
      <c r="E53" s="13">
        <f>D53</f>
        <v>20</v>
      </c>
      <c r="F53" s="13">
        <f>E53</f>
        <v>20</v>
      </c>
      <c r="G53" s="49">
        <f>F53</f>
        <v>20</v>
      </c>
    </row>
    <row r="54" spans="1:9" x14ac:dyDescent="0.25">
      <c r="A54" s="11" t="s">
        <v>11</v>
      </c>
      <c r="B54" s="12">
        <f>B1</f>
        <v>26</v>
      </c>
      <c r="C54" s="9" t="s">
        <v>12</v>
      </c>
      <c r="D54" s="13">
        <f>$B54</f>
        <v>26</v>
      </c>
      <c r="E54" s="13">
        <f>$B54</f>
        <v>26</v>
      </c>
      <c r="F54" s="13">
        <f>$B54</f>
        <v>26</v>
      </c>
      <c r="G54" s="15">
        <f>$B54</f>
        <v>26</v>
      </c>
    </row>
    <row r="55" spans="1:9" x14ac:dyDescent="0.25">
      <c r="A55" s="11" t="s">
        <v>13</v>
      </c>
      <c r="B55" s="12">
        <v>0</v>
      </c>
      <c r="C55" s="9" t="s">
        <v>14</v>
      </c>
      <c r="D55" s="13">
        <f>$B55</f>
        <v>0</v>
      </c>
      <c r="E55" s="13">
        <f t="shared" ref="E55:G56" si="3">$B55</f>
        <v>0</v>
      </c>
      <c r="F55" s="13">
        <f t="shared" si="3"/>
        <v>0</v>
      </c>
      <c r="G55" s="15">
        <f t="shared" si="3"/>
        <v>0</v>
      </c>
    </row>
    <row r="56" spans="1:9" x14ac:dyDescent="0.25">
      <c r="A56" s="11" t="s">
        <v>15</v>
      </c>
      <c r="B56" s="12">
        <v>15</v>
      </c>
      <c r="C56" s="9" t="s">
        <v>14</v>
      </c>
      <c r="D56" s="13">
        <f>$B56</f>
        <v>15</v>
      </c>
      <c r="E56" s="13">
        <f t="shared" si="3"/>
        <v>15</v>
      </c>
      <c r="F56" s="13">
        <f t="shared" si="3"/>
        <v>15</v>
      </c>
      <c r="G56" s="15">
        <f t="shared" si="3"/>
        <v>15</v>
      </c>
    </row>
    <row r="57" spans="1:9" x14ac:dyDescent="0.25">
      <c r="A57" s="11" t="s">
        <v>16</v>
      </c>
      <c r="B57" s="16">
        <v>0</v>
      </c>
      <c r="C57" s="9" t="s">
        <v>17</v>
      </c>
      <c r="D57" s="13">
        <v>0</v>
      </c>
      <c r="E57" s="13">
        <v>0</v>
      </c>
      <c r="F57" s="13">
        <v>0</v>
      </c>
      <c r="G57" s="15">
        <v>0</v>
      </c>
    </row>
    <row r="58" spans="1:9" ht="15.75" thickBot="1" x14ac:dyDescent="0.3">
      <c r="A58" s="17" t="s">
        <v>110</v>
      </c>
      <c r="B58" s="18"/>
      <c r="C58" s="19" t="s">
        <v>18</v>
      </c>
      <c r="D58" s="18">
        <f>D54-SUM(D55:D57)-10*LOG10(B53/1)</f>
        <v>-2.0102999566398125</v>
      </c>
      <c r="E58" s="18">
        <f>E54-SUM(E55:E57)-10*LOG10(E53/1)</f>
        <v>-2.0102999566398125</v>
      </c>
      <c r="F58" s="18">
        <f>F54-SUM(F55:F57)-10*LOG10(F53/1)</f>
        <v>-2.0102999566398125</v>
      </c>
      <c r="G58" s="32">
        <f>G54-SUM(G55:G57)-10*LOG10(G53/1)</f>
        <v>-2.0102999566398125</v>
      </c>
    </row>
    <row r="59" spans="1:9" ht="15.75" thickBot="1" x14ac:dyDescent="0.3">
      <c r="A59" s="20"/>
      <c r="B59" s="21"/>
      <c r="C59" s="22"/>
      <c r="D59" s="23"/>
      <c r="E59" s="24"/>
      <c r="F59" s="25"/>
      <c r="G59" s="1"/>
    </row>
    <row r="60" spans="1:9" x14ac:dyDescent="0.25">
      <c r="A60" s="26" t="s">
        <v>53</v>
      </c>
      <c r="B60" s="27"/>
      <c r="C60" s="28"/>
      <c r="D60" s="27"/>
      <c r="E60" s="27"/>
      <c r="F60" s="27"/>
      <c r="G60" s="29"/>
    </row>
    <row r="61" spans="1:9" x14ac:dyDescent="0.25">
      <c r="A61" s="7" t="s">
        <v>19</v>
      </c>
      <c r="B61" s="30">
        <v>0.5</v>
      </c>
      <c r="C61" s="9" t="s">
        <v>10</v>
      </c>
      <c r="D61" s="37">
        <f t="shared" ref="D61:G63" si="4">$B61</f>
        <v>0.5</v>
      </c>
      <c r="E61" s="37">
        <f t="shared" si="4"/>
        <v>0.5</v>
      </c>
      <c r="F61" s="37">
        <f t="shared" si="4"/>
        <v>0.5</v>
      </c>
      <c r="G61" s="38">
        <f t="shared" si="4"/>
        <v>0.5</v>
      </c>
      <c r="I61" t="s">
        <v>136</v>
      </c>
    </row>
    <row r="62" spans="1:9" x14ac:dyDescent="0.25">
      <c r="A62" s="11" t="s">
        <v>20</v>
      </c>
      <c r="B62" s="30">
        <v>-104</v>
      </c>
      <c r="C62" s="9" t="s">
        <v>12</v>
      </c>
      <c r="D62" s="13">
        <f t="shared" si="4"/>
        <v>-104</v>
      </c>
      <c r="E62" s="13">
        <f t="shared" si="4"/>
        <v>-104</v>
      </c>
      <c r="F62" s="13">
        <f t="shared" si="4"/>
        <v>-104</v>
      </c>
      <c r="G62" s="15">
        <f t="shared" si="4"/>
        <v>-104</v>
      </c>
    </row>
    <row r="63" spans="1:9" x14ac:dyDescent="0.25">
      <c r="A63" s="11" t="s">
        <v>21</v>
      </c>
      <c r="B63" s="30">
        <v>10</v>
      </c>
      <c r="C63" s="9" t="s">
        <v>17</v>
      </c>
      <c r="D63" s="13">
        <f t="shared" si="4"/>
        <v>10</v>
      </c>
      <c r="E63" s="13">
        <f t="shared" si="4"/>
        <v>10</v>
      </c>
      <c r="F63" s="13">
        <f t="shared" si="4"/>
        <v>10</v>
      </c>
      <c r="G63" s="15">
        <f t="shared" si="4"/>
        <v>10</v>
      </c>
    </row>
    <row r="64" spans="1:9" ht="15.75" thickBot="1" x14ac:dyDescent="0.3">
      <c r="A64" s="17" t="s">
        <v>63</v>
      </c>
      <c r="B64" s="31"/>
      <c r="C64" s="19" t="s">
        <v>18</v>
      </c>
      <c r="D64" s="18">
        <f>D62-10*LOG(D61,10)-D63</f>
        <v>-110.98970004336019</v>
      </c>
      <c r="E64" s="18">
        <f>E62-10*LOG(E61,10)-E63</f>
        <v>-110.98970004336019</v>
      </c>
      <c r="F64" s="18">
        <f>F62-10*LOG(F61,10)-F63</f>
        <v>-110.98970004336019</v>
      </c>
      <c r="G64" s="32">
        <f>G62-10*LOG(G61,10)-G63</f>
        <v>-110.98970004336019</v>
      </c>
    </row>
    <row r="65" spans="1:7" ht="15.75" thickBot="1" x14ac:dyDescent="0.3">
      <c r="A65" s="20"/>
      <c r="B65" s="23"/>
      <c r="C65" s="22"/>
      <c r="D65" s="23"/>
      <c r="E65" s="24"/>
      <c r="F65" s="25"/>
      <c r="G65" s="1"/>
    </row>
    <row r="66" spans="1:7" x14ac:dyDescent="0.25">
      <c r="A66" s="26" t="s">
        <v>22</v>
      </c>
      <c r="B66" s="33"/>
      <c r="C66" s="34"/>
      <c r="D66" s="33"/>
      <c r="E66" s="33"/>
      <c r="F66" s="33"/>
      <c r="G66" s="29"/>
    </row>
    <row r="67" spans="1:7" x14ac:dyDescent="0.25">
      <c r="A67" s="11" t="s">
        <v>23</v>
      </c>
      <c r="B67" s="35"/>
      <c r="C67" s="36"/>
      <c r="D67" s="37">
        <v>2</v>
      </c>
      <c r="E67" s="37">
        <v>2</v>
      </c>
      <c r="F67" s="37">
        <v>2</v>
      </c>
      <c r="G67" s="38">
        <v>2</v>
      </c>
    </row>
    <row r="68" spans="1:7" x14ac:dyDescent="0.25">
      <c r="A68" s="11" t="s">
        <v>24</v>
      </c>
      <c r="B68" s="35"/>
      <c r="C68" s="36"/>
      <c r="D68" s="13">
        <v>64</v>
      </c>
      <c r="E68" s="13">
        <v>128</v>
      </c>
      <c r="F68" s="13">
        <v>256</v>
      </c>
      <c r="G68" s="15">
        <v>15</v>
      </c>
    </row>
    <row r="69" spans="1:7" x14ac:dyDescent="0.25">
      <c r="A69" s="11" t="s">
        <v>25</v>
      </c>
      <c r="B69" s="35"/>
      <c r="C69" s="36"/>
      <c r="D69" s="37">
        <v>3.8</v>
      </c>
      <c r="E69" s="37">
        <v>3.3</v>
      </c>
      <c r="F69" s="37">
        <v>2.8</v>
      </c>
      <c r="G69" s="38">
        <v>2.7</v>
      </c>
    </row>
    <row r="70" spans="1:7" x14ac:dyDescent="0.25">
      <c r="A70" s="11" t="s">
        <v>26</v>
      </c>
      <c r="B70" s="35"/>
      <c r="C70" s="36"/>
      <c r="D70" s="13">
        <v>128</v>
      </c>
      <c r="E70" s="13">
        <v>256</v>
      </c>
      <c r="F70" s="13">
        <v>1024</v>
      </c>
      <c r="G70" s="15">
        <v>1024</v>
      </c>
    </row>
    <row r="71" spans="1:7" ht="15.75" thickBot="1" x14ac:dyDescent="0.3">
      <c r="A71" s="39" t="s">
        <v>27</v>
      </c>
      <c r="B71" s="18"/>
      <c r="C71" s="19"/>
      <c r="D71" s="40">
        <v>4.3</v>
      </c>
      <c r="E71" s="40">
        <v>3.8</v>
      </c>
      <c r="F71" s="40">
        <v>3.3</v>
      </c>
      <c r="G71" s="41">
        <v>2.7</v>
      </c>
    </row>
    <row r="72" spans="1:7" ht="15.75" thickBot="1" x14ac:dyDescent="0.3">
      <c r="A72" s="1"/>
      <c r="B72" s="1"/>
      <c r="C72" s="1"/>
      <c r="D72" s="1"/>
      <c r="E72" s="1"/>
      <c r="F72" s="1"/>
      <c r="G72" s="1"/>
    </row>
    <row r="73" spans="1:7" x14ac:dyDescent="0.25">
      <c r="A73" s="26" t="s">
        <v>28</v>
      </c>
      <c r="B73" s="27"/>
      <c r="C73" s="28"/>
      <c r="D73" s="27"/>
      <c r="E73" s="27"/>
      <c r="F73" s="27"/>
      <c r="G73" s="29"/>
    </row>
    <row r="74" spans="1:7" x14ac:dyDescent="0.25">
      <c r="A74" s="11" t="s">
        <v>29</v>
      </c>
      <c r="B74" s="12">
        <v>6</v>
      </c>
      <c r="C74" s="9" t="s">
        <v>14</v>
      </c>
      <c r="D74" s="13">
        <f>$B$29</f>
        <v>6</v>
      </c>
      <c r="E74" s="13">
        <f>$B$29</f>
        <v>6</v>
      </c>
      <c r="F74" s="13">
        <f>$B$29</f>
        <v>6</v>
      </c>
      <c r="G74" s="15">
        <f>$B$29</f>
        <v>6</v>
      </c>
    </row>
    <row r="75" spans="1:7" x14ac:dyDescent="0.25">
      <c r="A75" s="7" t="s">
        <v>30</v>
      </c>
      <c r="B75" s="35"/>
      <c r="C75" s="36" t="s">
        <v>18</v>
      </c>
      <c r="D75" s="35">
        <f>D64-D74</f>
        <v>-116.98970004336019</v>
      </c>
      <c r="E75" s="35">
        <f>E64-E74</f>
        <v>-116.98970004336019</v>
      </c>
      <c r="F75" s="35">
        <f>F64-F74</f>
        <v>-116.98970004336019</v>
      </c>
      <c r="G75" s="42">
        <f>G64-G74</f>
        <v>-116.98970004336019</v>
      </c>
    </row>
    <row r="76" spans="1:7" x14ac:dyDescent="0.25">
      <c r="A76" s="11" t="s">
        <v>31</v>
      </c>
      <c r="B76" s="8"/>
      <c r="C76" s="9"/>
      <c r="D76" s="13"/>
      <c r="E76" s="13"/>
      <c r="F76" s="13"/>
      <c r="G76" s="15"/>
    </row>
    <row r="77" spans="1:7" x14ac:dyDescent="0.25">
      <c r="A77" s="43" t="s">
        <v>32</v>
      </c>
      <c r="B77" s="44"/>
      <c r="C77" s="9" t="s">
        <v>18</v>
      </c>
      <c r="D77" s="13">
        <f>D75</f>
        <v>-116.98970004336019</v>
      </c>
      <c r="E77" s="13">
        <f>E75</f>
        <v>-116.98970004336019</v>
      </c>
      <c r="F77" s="13">
        <f>F75</f>
        <v>-116.98970004336019</v>
      </c>
      <c r="G77" s="15">
        <f>G75</f>
        <v>-116.98970004336019</v>
      </c>
    </row>
    <row r="78" spans="1:7" x14ac:dyDescent="0.25">
      <c r="A78" s="7" t="s">
        <v>39</v>
      </c>
      <c r="B78" s="13"/>
      <c r="C78" s="47" t="s">
        <v>14</v>
      </c>
      <c r="D78" s="35">
        <f>-D77+D58</f>
        <v>114.97940008672037</v>
      </c>
      <c r="E78" s="35">
        <f>-E77+E58</f>
        <v>114.97940008672037</v>
      </c>
      <c r="F78" s="35">
        <f>-F77+F58</f>
        <v>114.97940008672037</v>
      </c>
      <c r="G78" s="42">
        <f>-G77+G58</f>
        <v>114.97940008672037</v>
      </c>
    </row>
    <row r="79" spans="1:7" x14ac:dyDescent="0.25">
      <c r="A79" s="11" t="s">
        <v>33</v>
      </c>
      <c r="B79" s="8"/>
      <c r="C79" s="48" t="s">
        <v>14</v>
      </c>
      <c r="D79" s="13">
        <f>-10*D67*LOG(0.3/(4*PI()*D68*$B$5),10)</f>
        <v>83.908488987370035</v>
      </c>
      <c r="E79" s="13">
        <f>-10*E67*LOG(0.3/(4*PI()*E68*$B$5),10)</f>
        <v>89.929088900649646</v>
      </c>
      <c r="F79" s="13">
        <f>-10*F67*LOG(0.3/(4*PI()*F68*$B$5),10)</f>
        <v>95.949688813929271</v>
      </c>
      <c r="G79" s="15">
        <f>-10*G67*LOG(0.3/(4*PI()*G68*$B$5),10)</f>
        <v>71.306714688805911</v>
      </c>
    </row>
    <row r="80" spans="1:7" x14ac:dyDescent="0.25">
      <c r="A80" s="11" t="s">
        <v>41</v>
      </c>
      <c r="B80" s="8"/>
      <c r="C80" s="48" t="s">
        <v>14</v>
      </c>
      <c r="D80" s="13">
        <f>-D78+D79</f>
        <v>-31.07091109935034</v>
      </c>
      <c r="E80" s="13">
        <f>-E78+E79</f>
        <v>-25.050311186070729</v>
      </c>
      <c r="F80" s="13">
        <f>-F78+F79</f>
        <v>-19.029711272791104</v>
      </c>
      <c r="G80" s="15">
        <f>-G78+G79</f>
        <v>-43.672685397914464</v>
      </c>
    </row>
    <row r="81" spans="1:7" x14ac:dyDescent="0.25">
      <c r="A81" s="11" t="s">
        <v>34</v>
      </c>
      <c r="B81" s="8"/>
      <c r="C81" s="48" t="s">
        <v>14</v>
      </c>
      <c r="D81" s="13">
        <f>D79+10*D69*LOG(D70/D68,10)</f>
        <v>95.347628822601322</v>
      </c>
      <c r="E81" s="13">
        <f>E79+10*E69*LOG(E70/E68,10)</f>
        <v>99.863078757561027</v>
      </c>
      <c r="F81" s="13">
        <f>F79+10*F69*LOG(F70/F68,10)</f>
        <v>112.80736857111222</v>
      </c>
      <c r="G81" s="15">
        <f>G79+10*G69*LOG(G70/G68,10)</f>
        <v>120.83034952357744</v>
      </c>
    </row>
    <row r="82" spans="1:7" x14ac:dyDescent="0.25">
      <c r="A82" s="11" t="s">
        <v>41</v>
      </c>
      <c r="B82" s="8"/>
      <c r="C82" s="48" t="s">
        <v>14</v>
      </c>
      <c r="D82" s="13">
        <f>-D78+D81</f>
        <v>-19.631771264119052</v>
      </c>
      <c r="E82" s="13">
        <f>-E78+E81</f>
        <v>-15.116321329159348</v>
      </c>
      <c r="F82" s="13">
        <f>-F78+F81</f>
        <v>-2.172031515608154</v>
      </c>
      <c r="G82" s="15">
        <f>-G78+G81</f>
        <v>5.8509494368570643</v>
      </c>
    </row>
    <row r="83" spans="1:7" ht="18" x14ac:dyDescent="0.25">
      <c r="A83" s="7" t="s">
        <v>35</v>
      </c>
      <c r="B83" s="44"/>
      <c r="C83" s="47" t="s">
        <v>14</v>
      </c>
      <c r="D83" s="56">
        <f>IF(D82&lt;0,D$25*POWER(10,-D82/(10*D$26)),IF(D80&lt;0,D$23*POWER(10,-D80/(10*D$24)),0.3*POWER(10,D78/(10*D$22))/(4*PI()*$B$5)))</f>
        <v>366.23748226698831</v>
      </c>
      <c r="E83" s="56">
        <f>IF(E82&lt;0,E$25*POWER(10,-E82/(10*E$26)),IF(E80&lt;0,E$23*POWER(10,-E80/(10*E$24)),0.3*POWER(10,E78/(10*E$22))/(4*PI()*$B$5)))</f>
        <v>639.79065895565714</v>
      </c>
      <c r="F83" s="56">
        <f>IF(F82&lt;0,F$25*POWER(10,-F82/(10*F$26)),IF(F80&lt;0,F$23*POWER(10,-F80/(10*F$24)),0.3*POWER(10,F78/(10*F$22))/(4*PI()*$B$5)))</f>
        <v>1191.5687186156274</v>
      </c>
      <c r="G83" s="57">
        <f>IF(G82&lt;0,G$25*POWER(10,-G82/(10*G$26)),IF(G80&lt;0,G$23*POWER(10,-G80/(10*G$24)),0.3*POWER(10,G78/(10*G$22))/(4*PI()*$B$5)))</f>
        <v>621.72470601036207</v>
      </c>
    </row>
    <row r="84" spans="1:7" x14ac:dyDescent="0.25">
      <c r="A84" s="11" t="s">
        <v>36</v>
      </c>
      <c r="B84" s="8"/>
      <c r="C84" s="9"/>
      <c r="D84" s="13"/>
      <c r="E84" s="13"/>
      <c r="F84" s="13"/>
      <c r="G84" s="15"/>
    </row>
    <row r="85" spans="1:7" x14ac:dyDescent="0.25">
      <c r="A85" s="11" t="s">
        <v>40</v>
      </c>
      <c r="B85" s="16">
        <v>15</v>
      </c>
      <c r="C85" s="48" t="s">
        <v>14</v>
      </c>
      <c r="D85" s="13">
        <f>$B85</f>
        <v>15</v>
      </c>
      <c r="E85" s="13">
        <f>$B85</f>
        <v>15</v>
      </c>
      <c r="F85" s="13">
        <f>$B85</f>
        <v>15</v>
      </c>
      <c r="G85" s="15">
        <f>$B85</f>
        <v>15</v>
      </c>
    </row>
    <row r="86" spans="1:7" x14ac:dyDescent="0.25">
      <c r="A86" s="43" t="s">
        <v>32</v>
      </c>
      <c r="B86" s="8"/>
      <c r="C86" s="48" t="s">
        <v>18</v>
      </c>
      <c r="D86" s="13">
        <f>D77+D85</f>
        <v>-101.98970004336019</v>
      </c>
      <c r="E86" s="13">
        <f>E77+E85</f>
        <v>-101.98970004336019</v>
      </c>
      <c r="F86" s="13">
        <f>F77+F85</f>
        <v>-101.98970004336019</v>
      </c>
      <c r="G86" s="15">
        <f>G77+G85</f>
        <v>-101.98970004336019</v>
      </c>
    </row>
    <row r="87" spans="1:7" x14ac:dyDescent="0.25">
      <c r="A87" s="7" t="s">
        <v>39</v>
      </c>
      <c r="B87" s="45"/>
      <c r="C87" s="47" t="s">
        <v>14</v>
      </c>
      <c r="D87" s="35">
        <f>-D86+D58</f>
        <v>99.979400086720375</v>
      </c>
      <c r="E87" s="35">
        <f>-E86+E58</f>
        <v>99.979400086720375</v>
      </c>
      <c r="F87" s="35">
        <f>-F86+F58</f>
        <v>99.979400086720375</v>
      </c>
      <c r="G87" s="42">
        <f>-G86+G58</f>
        <v>99.979400086720375</v>
      </c>
    </row>
    <row r="88" spans="1:7" x14ac:dyDescent="0.25">
      <c r="A88" s="11" t="s">
        <v>33</v>
      </c>
      <c r="B88" s="8"/>
      <c r="C88" s="48" t="s">
        <v>14</v>
      </c>
      <c r="D88" s="13">
        <f>-10*D$22*LOG(0.3/(4*PI()*D$23*$B$5),10)</f>
        <v>83.908488987370035</v>
      </c>
      <c r="E88" s="13">
        <f>-10*E$22*LOG(0.3/(4*PI()*E$23*$B$5),10)</f>
        <v>89.929088900649646</v>
      </c>
      <c r="F88" s="13">
        <f>-10*F$22*LOG(0.3/(4*PI()*F$23*$B$5),10)</f>
        <v>95.949688813929271</v>
      </c>
      <c r="G88" s="15">
        <f>-10*G$22*LOG(0.3/(4*PI()*G$23*$B$5),10)</f>
        <v>71.306714688805911</v>
      </c>
    </row>
    <row r="89" spans="1:7" x14ac:dyDescent="0.25">
      <c r="A89" s="11" t="s">
        <v>41</v>
      </c>
      <c r="B89" s="8"/>
      <c r="C89" s="48" t="s">
        <v>14</v>
      </c>
      <c r="D89" s="13">
        <f>-D87+D88</f>
        <v>-16.07091109935034</v>
      </c>
      <c r="E89" s="13">
        <f>-E87+E88</f>
        <v>-10.050311186070729</v>
      </c>
      <c r="F89" s="13">
        <f>-F87+F88</f>
        <v>-4.0297112727911042</v>
      </c>
      <c r="G89" s="15">
        <f>-G87+G88</f>
        <v>-28.672685397914464</v>
      </c>
    </row>
    <row r="90" spans="1:7" x14ac:dyDescent="0.25">
      <c r="A90" s="11" t="s">
        <v>34</v>
      </c>
      <c r="B90" s="8"/>
      <c r="C90" s="48" t="s">
        <v>14</v>
      </c>
      <c r="D90" s="13">
        <f>D88+10*D$24*LOG(D$25/D$23,10)</f>
        <v>95.347628822601322</v>
      </c>
      <c r="E90" s="13">
        <f>E88+10*E$24*LOG(E$25/E$23,10)</f>
        <v>99.863078757561027</v>
      </c>
      <c r="F90" s="13">
        <f>F88+10*F$24*LOG(F$25/F$23,10)</f>
        <v>112.80736857111222</v>
      </c>
      <c r="G90" s="15">
        <f>G88+10*G$24*LOG(G$25/G$23,10)</f>
        <v>120.83034952357744</v>
      </c>
    </row>
    <row r="91" spans="1:7" x14ac:dyDescent="0.25">
      <c r="A91" s="11" t="s">
        <v>41</v>
      </c>
      <c r="B91" s="8"/>
      <c r="C91" s="48" t="s">
        <v>14</v>
      </c>
      <c r="D91" s="13">
        <f>-D87+D90</f>
        <v>-4.6317712641190525</v>
      </c>
      <c r="E91" s="13">
        <f>-E87+E90</f>
        <v>-0.1163213291593479</v>
      </c>
      <c r="F91" s="13">
        <f>-F87+F90</f>
        <v>12.827968484391846</v>
      </c>
      <c r="G91" s="15">
        <f>-G87+G90</f>
        <v>20.850949436857064</v>
      </c>
    </row>
    <row r="92" spans="1:7" ht="18.75" thickBot="1" x14ac:dyDescent="0.3">
      <c r="A92" s="17" t="s">
        <v>37</v>
      </c>
      <c r="B92" s="46"/>
      <c r="C92" s="55" t="s">
        <v>38</v>
      </c>
      <c r="D92" s="56">
        <f>IF(D91&lt;0,D$25*POWER(10,-D91/(10*D$26)),IF(D89&lt;0,D$23*POWER(10,-D89/(10*D$24)),0.3*POWER(10,D87/(10*D$22))/(4*PI()*$B$5)))</f>
        <v>164.03086701418724</v>
      </c>
      <c r="E92" s="56">
        <f>IF(E91&lt;0,E$25*POWER(10,-E91/(10*E$26)),IF(E89&lt;0,E$23*POWER(10,-E89/(10*E$24)),0.3*POWER(10,E87/(10*E$22))/(4*PI()*$B$5)))</f>
        <v>257.81076818861902</v>
      </c>
      <c r="F92" s="56">
        <f>IF(F91&lt;0,F$25*POWER(10,-F91/(10*F$26)),IF(F89&lt;0,F$23*POWER(10,-F89/(10*F$24)),0.3*POWER(10,F87/(10*F$22))/(4*PI()*$B$5)))</f>
        <v>356.58102173358463</v>
      </c>
      <c r="G92" s="57">
        <f>IF(G91&lt;0,G$25*POWER(10,-G91/(10*G$26)),IF(G89&lt;0,G$23*POWER(10,-G89/(10*G$24)),0.3*POWER(10,G87/(10*G$22))/(4*PI()*$B$5)))</f>
        <v>172.99859262935925</v>
      </c>
    </row>
    <row r="93" spans="1:7" ht="18" x14ac:dyDescent="0.25">
      <c r="A93" s="53"/>
      <c r="B93" s="52"/>
      <c r="C93" s="53"/>
      <c r="D93" s="54"/>
      <c r="E93" s="54"/>
      <c r="F93" s="54"/>
      <c r="G93" s="54"/>
    </row>
    <row r="94" spans="1:7" ht="18" x14ac:dyDescent="0.25">
      <c r="A94" s="53" t="s">
        <v>49</v>
      </c>
      <c r="B94" s="52"/>
      <c r="C94" s="53"/>
      <c r="D94" s="54"/>
      <c r="E94" s="54"/>
      <c r="F94" s="54"/>
      <c r="G94" s="54"/>
    </row>
    <row r="95" spans="1:7" x14ac:dyDescent="0.25">
      <c r="A95" s="53" t="s">
        <v>48</v>
      </c>
    </row>
    <row r="96" spans="1:7" ht="15.75" thickBot="1" x14ac:dyDescent="0.3">
      <c r="A96" s="1" t="s">
        <v>0</v>
      </c>
      <c r="B96" s="1">
        <v>5.85</v>
      </c>
      <c r="C96" s="1"/>
      <c r="D96" s="1" t="s">
        <v>1</v>
      </c>
      <c r="E96" s="1">
        <f>300000000/B96/10^9</f>
        <v>5.1282051282051287E-2</v>
      </c>
      <c r="F96" s="1"/>
      <c r="G96" s="1"/>
    </row>
    <row r="97" spans="1:9" x14ac:dyDescent="0.25">
      <c r="A97" s="2" t="s">
        <v>2</v>
      </c>
      <c r="B97" s="3" t="s">
        <v>3</v>
      </c>
      <c r="C97" s="3" t="s">
        <v>4</v>
      </c>
      <c r="D97" s="4" t="s">
        <v>5</v>
      </c>
      <c r="E97" s="4" t="s">
        <v>6</v>
      </c>
      <c r="F97" s="5" t="s">
        <v>7</v>
      </c>
      <c r="G97" s="6" t="s">
        <v>8</v>
      </c>
    </row>
    <row r="98" spans="1:9" x14ac:dyDescent="0.25">
      <c r="A98" s="7" t="s">
        <v>43</v>
      </c>
      <c r="B98" s="8"/>
      <c r="C98" s="9"/>
      <c r="D98" s="9"/>
      <c r="E98" s="9"/>
      <c r="F98" s="9"/>
      <c r="G98" s="10"/>
    </row>
    <row r="99" spans="1:9" x14ac:dyDescent="0.25">
      <c r="A99" s="11" t="s">
        <v>9</v>
      </c>
      <c r="B99" s="12">
        <v>3</v>
      </c>
      <c r="C99" s="9" t="s">
        <v>10</v>
      </c>
      <c r="D99" s="13">
        <f>B99</f>
        <v>3</v>
      </c>
      <c r="E99" s="13">
        <f>D99</f>
        <v>3</v>
      </c>
      <c r="F99" s="13">
        <f>E99</f>
        <v>3</v>
      </c>
      <c r="G99" s="49">
        <f>F99</f>
        <v>3</v>
      </c>
    </row>
    <row r="100" spans="1:9" x14ac:dyDescent="0.25">
      <c r="A100" s="11" t="s">
        <v>11</v>
      </c>
      <c r="B100" s="12">
        <f>B1</f>
        <v>26</v>
      </c>
      <c r="C100" s="9" t="s">
        <v>12</v>
      </c>
      <c r="D100" s="13">
        <f>$B100</f>
        <v>26</v>
      </c>
      <c r="E100" s="13">
        <f>$B100</f>
        <v>26</v>
      </c>
      <c r="F100" s="13">
        <f>$B100</f>
        <v>26</v>
      </c>
      <c r="G100" s="15">
        <f>$B100</f>
        <v>26</v>
      </c>
    </row>
    <row r="101" spans="1:9" x14ac:dyDescent="0.25">
      <c r="A101" s="11" t="s">
        <v>13</v>
      </c>
      <c r="B101" s="12">
        <v>0</v>
      </c>
      <c r="C101" s="9" t="s">
        <v>14</v>
      </c>
      <c r="D101" s="13">
        <f>$B101</f>
        <v>0</v>
      </c>
      <c r="E101" s="13">
        <f t="shared" ref="E101:G102" si="5">$B101</f>
        <v>0</v>
      </c>
      <c r="F101" s="13">
        <f t="shared" si="5"/>
        <v>0</v>
      </c>
      <c r="G101" s="15">
        <f t="shared" si="5"/>
        <v>0</v>
      </c>
    </row>
    <row r="102" spans="1:9" x14ac:dyDescent="0.25">
      <c r="A102" s="11" t="s">
        <v>15</v>
      </c>
      <c r="B102" s="12">
        <v>0</v>
      </c>
      <c r="C102" s="9" t="s">
        <v>14</v>
      </c>
      <c r="D102" s="13">
        <f>$B102</f>
        <v>0</v>
      </c>
      <c r="E102" s="13">
        <f t="shared" si="5"/>
        <v>0</v>
      </c>
      <c r="F102" s="13">
        <f t="shared" si="5"/>
        <v>0</v>
      </c>
      <c r="G102" s="15">
        <f t="shared" si="5"/>
        <v>0</v>
      </c>
    </row>
    <row r="103" spans="1:9" x14ac:dyDescent="0.25">
      <c r="A103" s="11" t="s">
        <v>16</v>
      </c>
      <c r="B103" s="16">
        <v>0</v>
      </c>
      <c r="C103" s="9" t="s">
        <v>17</v>
      </c>
      <c r="D103" s="13">
        <v>0</v>
      </c>
      <c r="E103" s="13">
        <v>0</v>
      </c>
      <c r="F103" s="13">
        <v>0</v>
      </c>
      <c r="G103" s="15">
        <v>0</v>
      </c>
    </row>
    <row r="104" spans="1:9" ht="15.75" thickBot="1" x14ac:dyDescent="0.3">
      <c r="A104" s="17" t="s">
        <v>110</v>
      </c>
      <c r="B104" s="18"/>
      <c r="C104" s="19" t="s">
        <v>18</v>
      </c>
      <c r="D104" s="18">
        <f>D100-SUM(D101:D103)-10*LOG10(D99/1)</f>
        <v>21.228787452803374</v>
      </c>
      <c r="E104" s="18">
        <f>E100-SUM(E101:E103)-10*LOG10(E99/1)</f>
        <v>21.228787452803374</v>
      </c>
      <c r="F104" s="18">
        <f>F100-SUM(F101:F103)-10*LOG10(F99/1)</f>
        <v>21.228787452803374</v>
      </c>
      <c r="G104" s="32">
        <f>G100-SUM(G101:G103)-10*LOG10(G99/1)</f>
        <v>21.228787452803374</v>
      </c>
    </row>
    <row r="105" spans="1:9" ht="15.75" thickBot="1" x14ac:dyDescent="0.3">
      <c r="A105" s="20"/>
      <c r="B105" s="21"/>
      <c r="C105" s="22"/>
      <c r="D105" s="23"/>
      <c r="E105" s="24"/>
      <c r="F105" s="25"/>
      <c r="G105" s="1"/>
    </row>
    <row r="106" spans="1:9" x14ac:dyDescent="0.25">
      <c r="A106" s="26" t="s">
        <v>53</v>
      </c>
      <c r="B106" s="27"/>
      <c r="C106" s="28"/>
      <c r="D106" s="27"/>
      <c r="E106" s="27"/>
      <c r="F106" s="27"/>
      <c r="G106" s="29"/>
    </row>
    <row r="107" spans="1:9" x14ac:dyDescent="0.25">
      <c r="A107" s="7" t="s">
        <v>19</v>
      </c>
      <c r="B107" s="30">
        <v>0.5</v>
      </c>
      <c r="C107" s="9" t="s">
        <v>10</v>
      </c>
      <c r="D107" s="37">
        <f t="shared" ref="D107:G109" si="6">$B107</f>
        <v>0.5</v>
      </c>
      <c r="E107" s="37">
        <f t="shared" si="6"/>
        <v>0.5</v>
      </c>
      <c r="F107" s="37">
        <f t="shared" si="6"/>
        <v>0.5</v>
      </c>
      <c r="G107" s="38">
        <f t="shared" si="6"/>
        <v>0.5</v>
      </c>
      <c r="I107" t="s">
        <v>136</v>
      </c>
    </row>
    <row r="108" spans="1:9" x14ac:dyDescent="0.25">
      <c r="A108" s="11" t="s">
        <v>20</v>
      </c>
      <c r="B108" s="30">
        <v>-104</v>
      </c>
      <c r="C108" s="9" t="s">
        <v>12</v>
      </c>
      <c r="D108" s="13">
        <f t="shared" si="6"/>
        <v>-104</v>
      </c>
      <c r="E108" s="13">
        <f t="shared" si="6"/>
        <v>-104</v>
      </c>
      <c r="F108" s="13">
        <f t="shared" si="6"/>
        <v>-104</v>
      </c>
      <c r="G108" s="15">
        <f t="shared" si="6"/>
        <v>-104</v>
      </c>
    </row>
    <row r="109" spans="1:9" x14ac:dyDescent="0.25">
      <c r="A109" s="11" t="s">
        <v>21</v>
      </c>
      <c r="B109" s="30">
        <v>10</v>
      </c>
      <c r="C109" s="9" t="s">
        <v>17</v>
      </c>
      <c r="D109" s="13">
        <f t="shared" si="6"/>
        <v>10</v>
      </c>
      <c r="E109" s="13">
        <f t="shared" si="6"/>
        <v>10</v>
      </c>
      <c r="F109" s="13">
        <f t="shared" si="6"/>
        <v>10</v>
      </c>
      <c r="G109" s="15">
        <f t="shared" si="6"/>
        <v>10</v>
      </c>
    </row>
    <row r="110" spans="1:9" ht="15.75" thickBot="1" x14ac:dyDescent="0.3">
      <c r="A110" s="17" t="s">
        <v>63</v>
      </c>
      <c r="B110" s="31"/>
      <c r="C110" s="19" t="s">
        <v>18</v>
      </c>
      <c r="D110" s="18">
        <f>D108-10*LOG(D107,10)-D109</f>
        <v>-110.98970004336019</v>
      </c>
      <c r="E110" s="18">
        <f>E108-10*LOG(E107,10)-E109</f>
        <v>-110.98970004336019</v>
      </c>
      <c r="F110" s="18">
        <f>F108-10*LOG(F107,10)-F109</f>
        <v>-110.98970004336019</v>
      </c>
      <c r="G110" s="32">
        <f>G108-10*LOG(G107,10)-G109</f>
        <v>-110.98970004336019</v>
      </c>
    </row>
    <row r="111" spans="1:9" ht="15.75" thickBot="1" x14ac:dyDescent="0.3">
      <c r="A111" s="20"/>
      <c r="B111" s="23"/>
      <c r="C111" s="22"/>
      <c r="D111" s="23"/>
      <c r="E111" s="24"/>
      <c r="F111" s="25"/>
      <c r="G111" s="1"/>
    </row>
    <row r="112" spans="1:9" x14ac:dyDescent="0.25">
      <c r="A112" s="26" t="s">
        <v>22</v>
      </c>
      <c r="B112" s="33"/>
      <c r="C112" s="34"/>
      <c r="D112" s="33"/>
      <c r="E112" s="33"/>
      <c r="F112" s="33"/>
      <c r="G112" s="29"/>
    </row>
    <row r="113" spans="1:7" x14ac:dyDescent="0.25">
      <c r="A113" s="11" t="s">
        <v>23</v>
      </c>
      <c r="B113" s="35"/>
      <c r="C113" s="36"/>
      <c r="D113" s="37">
        <v>2</v>
      </c>
      <c r="E113" s="37">
        <v>2</v>
      </c>
      <c r="F113" s="37">
        <v>2</v>
      </c>
      <c r="G113" s="38">
        <v>2</v>
      </c>
    </row>
    <row r="114" spans="1:7" x14ac:dyDescent="0.25">
      <c r="A114" s="11" t="s">
        <v>24</v>
      </c>
      <c r="B114" s="35"/>
      <c r="C114" s="36"/>
      <c r="D114" s="13">
        <v>64</v>
      </c>
      <c r="E114" s="13">
        <v>128</v>
      </c>
      <c r="F114" s="13">
        <v>256</v>
      </c>
      <c r="G114" s="15">
        <v>15</v>
      </c>
    </row>
    <row r="115" spans="1:7" x14ac:dyDescent="0.25">
      <c r="A115" s="11" t="s">
        <v>25</v>
      </c>
      <c r="B115" s="35"/>
      <c r="C115" s="36"/>
      <c r="D115" s="37">
        <v>3.8</v>
      </c>
      <c r="E115" s="37">
        <v>3.3</v>
      </c>
      <c r="F115" s="37">
        <v>2.8</v>
      </c>
      <c r="G115" s="38">
        <v>2.7</v>
      </c>
    </row>
    <row r="116" spans="1:7" x14ac:dyDescent="0.25">
      <c r="A116" s="11" t="s">
        <v>26</v>
      </c>
      <c r="B116" s="35"/>
      <c r="C116" s="36"/>
      <c r="D116" s="13">
        <v>128</v>
      </c>
      <c r="E116" s="13">
        <v>256</v>
      </c>
      <c r="F116" s="13">
        <v>1024</v>
      </c>
      <c r="G116" s="15">
        <v>1024</v>
      </c>
    </row>
    <row r="117" spans="1:7" ht="15.75" thickBot="1" x14ac:dyDescent="0.3">
      <c r="A117" s="39" t="s">
        <v>27</v>
      </c>
      <c r="B117" s="18"/>
      <c r="C117" s="19"/>
      <c r="D117" s="40">
        <v>4.3</v>
      </c>
      <c r="E117" s="40">
        <v>3.8</v>
      </c>
      <c r="F117" s="40">
        <v>3.3</v>
      </c>
      <c r="G117" s="41">
        <v>2.7</v>
      </c>
    </row>
    <row r="118" spans="1:7" ht="15.75" thickBot="1" x14ac:dyDescent="0.3">
      <c r="A118" s="1"/>
      <c r="B118" s="1"/>
      <c r="C118" s="1"/>
      <c r="D118" s="1"/>
      <c r="E118" s="1"/>
      <c r="F118" s="1"/>
      <c r="G118" s="1"/>
    </row>
    <row r="119" spans="1:7" x14ac:dyDescent="0.25">
      <c r="A119" s="26" t="s">
        <v>28</v>
      </c>
      <c r="B119" s="27"/>
      <c r="C119" s="28"/>
      <c r="D119" s="27"/>
      <c r="E119" s="27"/>
      <c r="F119" s="27"/>
      <c r="G119" s="29"/>
    </row>
    <row r="120" spans="1:7" x14ac:dyDescent="0.25">
      <c r="A120" s="11" t="s">
        <v>29</v>
      </c>
      <c r="B120" s="12">
        <v>6</v>
      </c>
      <c r="C120" s="9" t="s">
        <v>14</v>
      </c>
      <c r="D120" s="13">
        <f>$B$29</f>
        <v>6</v>
      </c>
      <c r="E120" s="13">
        <f>$B$29</f>
        <v>6</v>
      </c>
      <c r="F120" s="13">
        <f>$B$29</f>
        <v>6</v>
      </c>
      <c r="G120" s="15">
        <f>$B$29</f>
        <v>6</v>
      </c>
    </row>
    <row r="121" spans="1:7" x14ac:dyDescent="0.25">
      <c r="A121" s="7" t="s">
        <v>30</v>
      </c>
      <c r="B121" s="35"/>
      <c r="C121" s="36" t="s">
        <v>18</v>
      </c>
      <c r="D121" s="35">
        <f>D110-D120</f>
        <v>-116.98970004336019</v>
      </c>
      <c r="E121" s="35">
        <f>E110-E120</f>
        <v>-116.98970004336019</v>
      </c>
      <c r="F121" s="35">
        <f>F110-F120</f>
        <v>-116.98970004336019</v>
      </c>
      <c r="G121" s="42">
        <f>G110-G120</f>
        <v>-116.98970004336019</v>
      </c>
    </row>
    <row r="122" spans="1:7" x14ac:dyDescent="0.25">
      <c r="A122" s="11" t="s">
        <v>31</v>
      </c>
      <c r="B122" s="8"/>
      <c r="C122" s="9"/>
      <c r="D122" s="13"/>
      <c r="E122" s="13"/>
      <c r="F122" s="13"/>
      <c r="G122" s="15"/>
    </row>
    <row r="123" spans="1:7" x14ac:dyDescent="0.25">
      <c r="A123" s="43" t="s">
        <v>32</v>
      </c>
      <c r="B123" s="44"/>
      <c r="C123" s="9" t="s">
        <v>18</v>
      </c>
      <c r="D123" s="13">
        <f>D121</f>
        <v>-116.98970004336019</v>
      </c>
      <c r="E123" s="13">
        <f>E121</f>
        <v>-116.98970004336019</v>
      </c>
      <c r="F123" s="13">
        <f>F121</f>
        <v>-116.98970004336019</v>
      </c>
      <c r="G123" s="15">
        <f>G121</f>
        <v>-116.98970004336019</v>
      </c>
    </row>
    <row r="124" spans="1:7" x14ac:dyDescent="0.25">
      <c r="A124" s="7" t="s">
        <v>39</v>
      </c>
      <c r="B124" s="13"/>
      <c r="C124" s="47" t="s">
        <v>14</v>
      </c>
      <c r="D124" s="35">
        <f>-(D123-D104)</f>
        <v>138.21848749616356</v>
      </c>
      <c r="E124" s="35">
        <f>-(E123-E104)</f>
        <v>138.21848749616356</v>
      </c>
      <c r="F124" s="35">
        <f>-(F123-F104)</f>
        <v>138.21848749616356</v>
      </c>
      <c r="G124" s="42">
        <f>-(G123-G104)</f>
        <v>138.21848749616356</v>
      </c>
    </row>
    <row r="125" spans="1:7" x14ac:dyDescent="0.25">
      <c r="A125" s="11" t="s">
        <v>33</v>
      </c>
      <c r="B125" s="8"/>
      <c r="C125" s="48" t="s">
        <v>14</v>
      </c>
      <c r="D125" s="13">
        <f>-10*D113*LOG(0.3/(4*PI()*D114*$B$5),10)</f>
        <v>83.908488987370035</v>
      </c>
      <c r="E125" s="13">
        <f>-10*E113*LOG(0.3/(4*PI()*E114*$B$5),10)</f>
        <v>89.929088900649646</v>
      </c>
      <c r="F125" s="13">
        <f>-10*F113*LOG(0.3/(4*PI()*F114*$B$5),10)</f>
        <v>95.949688813929271</v>
      </c>
      <c r="G125" s="15">
        <f>-10*G113*LOG(0.3/(4*PI()*G114*$B$5),10)</f>
        <v>71.306714688805911</v>
      </c>
    </row>
    <row r="126" spans="1:7" x14ac:dyDescent="0.25">
      <c r="A126" s="11" t="s">
        <v>41</v>
      </c>
      <c r="B126" s="8"/>
      <c r="C126" s="48" t="s">
        <v>14</v>
      </c>
      <c r="D126" s="13">
        <f>-(D124-D125)</f>
        <v>-54.309998508793527</v>
      </c>
      <c r="E126" s="13">
        <f>-(E124-E125)</f>
        <v>-48.289398595513916</v>
      </c>
      <c r="F126" s="13">
        <f>-(F124-F125)</f>
        <v>-42.268798682234291</v>
      </c>
      <c r="G126" s="15">
        <f>-(G124-G125)</f>
        <v>-66.91177280735765</v>
      </c>
    </row>
    <row r="127" spans="1:7" x14ac:dyDescent="0.25">
      <c r="A127" s="11" t="s">
        <v>34</v>
      </c>
      <c r="B127" s="8"/>
      <c r="C127" s="48" t="s">
        <v>14</v>
      </c>
      <c r="D127" s="13">
        <f>D125+10*D115*LOG(D116/D114,10)</f>
        <v>95.347628822601322</v>
      </c>
      <c r="E127" s="13">
        <f>E125+10*E115*LOG(E116/E114,10)</f>
        <v>99.863078757561027</v>
      </c>
      <c r="F127" s="13">
        <f>F125+10*F115*LOG(F116/F114,10)</f>
        <v>112.80736857111222</v>
      </c>
      <c r="G127" s="15">
        <f>G125+10*G115*LOG(G116/G114,10)</f>
        <v>120.83034952357744</v>
      </c>
    </row>
    <row r="128" spans="1:7" x14ac:dyDescent="0.25">
      <c r="A128" s="11" t="s">
        <v>41</v>
      </c>
      <c r="B128" s="8"/>
      <c r="C128" s="48" t="s">
        <v>14</v>
      </c>
      <c r="D128" s="13">
        <f>-(D124-D127)</f>
        <v>-42.870858673562239</v>
      </c>
      <c r="E128" s="13">
        <f>-(E124-E127)</f>
        <v>-38.355408738602534</v>
      </c>
      <c r="F128" s="13">
        <f>-(F124-F127)</f>
        <v>-25.411118925051341</v>
      </c>
      <c r="G128" s="15">
        <f>-(G124-G127)</f>
        <v>-17.388137972586122</v>
      </c>
    </row>
    <row r="129" spans="1:7" ht="18" x14ac:dyDescent="0.25">
      <c r="A129" s="7" t="s">
        <v>35</v>
      </c>
      <c r="B129" s="44"/>
      <c r="C129" s="47" t="s">
        <v>14</v>
      </c>
      <c r="D129" s="56">
        <f>IF(D128&lt;0,D$25*POWER(10,-D128/(10*D$26)),IF(D126&lt;0,D$23*POWER(10,-D126/(10*D$24)),0.3*POWER(10,D124/(10*D$22))/(4*PI()*$B$5)))</f>
        <v>1271.1789218924116</v>
      </c>
      <c r="E129" s="56">
        <f>IF(E128&lt;0,E$25*POWER(10,-E128/(10*E$26)),IF(E126&lt;0,E$23*POWER(10,-E126/(10*E$24)),0.3*POWER(10,E124/(10*E$22))/(4*PI()*$B$5)))</f>
        <v>2615.7294789365869</v>
      </c>
      <c r="F129" s="56">
        <f>IF(F128&lt;0,F$25*POWER(10,-F128/(10*F$26)),IF(F126&lt;0,F$23*POWER(10,-F126/(10*F$24)),0.3*POWER(10,F124/(10*F$22))/(4*PI()*$B$5)))</f>
        <v>6030.2298126316819</v>
      </c>
      <c r="G129" s="57">
        <f>IF(G128&lt;0,G$25*POWER(10,-G128/(10*G$26)),IF(G126&lt;0,G$23*POWER(10,-G126/(10*G$24)),0.3*POWER(10,G124/(10*G$22))/(4*PI()*$B$5)))</f>
        <v>4511.3348843026142</v>
      </c>
    </row>
    <row r="130" spans="1:7" x14ac:dyDescent="0.25">
      <c r="A130" s="11" t="s">
        <v>36</v>
      </c>
      <c r="B130" s="8"/>
      <c r="C130" s="9"/>
      <c r="D130" s="13"/>
      <c r="E130" s="13"/>
      <c r="F130" s="13"/>
      <c r="G130" s="15"/>
    </row>
    <row r="131" spans="1:7" x14ac:dyDescent="0.25">
      <c r="A131" s="11" t="s">
        <v>40</v>
      </c>
      <c r="B131" s="16">
        <v>15</v>
      </c>
      <c r="C131" s="48" t="s">
        <v>14</v>
      </c>
      <c r="D131" s="13">
        <f>$B131</f>
        <v>15</v>
      </c>
      <c r="E131" s="13">
        <f>$B131</f>
        <v>15</v>
      </c>
      <c r="F131" s="13">
        <f>$B131</f>
        <v>15</v>
      </c>
      <c r="G131" s="15">
        <f>$B131</f>
        <v>15</v>
      </c>
    </row>
    <row r="132" spans="1:7" x14ac:dyDescent="0.25">
      <c r="A132" s="43" t="s">
        <v>32</v>
      </c>
      <c r="B132" s="8"/>
      <c r="C132" s="48" t="s">
        <v>18</v>
      </c>
      <c r="D132" s="13">
        <f>D123+D131</f>
        <v>-101.98970004336019</v>
      </c>
      <c r="E132" s="13">
        <f>E123+E131</f>
        <v>-101.98970004336019</v>
      </c>
      <c r="F132" s="13">
        <f>F123+F131</f>
        <v>-101.98970004336019</v>
      </c>
      <c r="G132" s="15">
        <f>G123+G131</f>
        <v>-101.98970004336019</v>
      </c>
    </row>
    <row r="133" spans="1:7" x14ac:dyDescent="0.25">
      <c r="A133" s="7" t="s">
        <v>39</v>
      </c>
      <c r="B133" s="45"/>
      <c r="C133" s="47" t="s">
        <v>14</v>
      </c>
      <c r="D133" s="35">
        <f>-(D132-D104)</f>
        <v>123.21848749616356</v>
      </c>
      <c r="E133" s="35">
        <f>-(E132-E104)</f>
        <v>123.21848749616356</v>
      </c>
      <c r="F133" s="35">
        <f>-(F132-F104)</f>
        <v>123.21848749616356</v>
      </c>
      <c r="G133" s="42">
        <f>-(G132-G104)</f>
        <v>123.21848749616356</v>
      </c>
    </row>
    <row r="134" spans="1:7" x14ac:dyDescent="0.25">
      <c r="A134" s="11" t="s">
        <v>33</v>
      </c>
      <c r="B134" s="8"/>
      <c r="C134" s="48" t="s">
        <v>14</v>
      </c>
      <c r="D134" s="13">
        <f>-10*D$22*LOG(0.3/(4*PI()*D$23*$B$5),10)</f>
        <v>83.908488987370035</v>
      </c>
      <c r="E134" s="13">
        <f>-10*E$22*LOG(0.3/(4*PI()*E$23*$B$5),10)</f>
        <v>89.929088900649646</v>
      </c>
      <c r="F134" s="13">
        <f>-10*F$22*LOG(0.3/(4*PI()*F$23*$B$5),10)</f>
        <v>95.949688813929271</v>
      </c>
      <c r="G134" s="15">
        <f>-10*G$22*LOG(0.3/(4*PI()*G$23*$B$5),10)</f>
        <v>71.306714688805911</v>
      </c>
    </row>
    <row r="135" spans="1:7" x14ac:dyDescent="0.25">
      <c r="A135" s="11" t="s">
        <v>41</v>
      </c>
      <c r="B135" s="8"/>
      <c r="C135" s="48" t="s">
        <v>14</v>
      </c>
      <c r="D135" s="13">
        <f>-(D133-D134)</f>
        <v>-39.309998508793527</v>
      </c>
      <c r="E135" s="13">
        <f>-(E133-E134)</f>
        <v>-33.289398595513916</v>
      </c>
      <c r="F135" s="13">
        <f>-(F133-F134)</f>
        <v>-27.268798682234291</v>
      </c>
      <c r="G135" s="15">
        <f>-(G133-G134)</f>
        <v>-51.91177280735765</v>
      </c>
    </row>
    <row r="136" spans="1:7" x14ac:dyDescent="0.25">
      <c r="A136" s="11" t="s">
        <v>34</v>
      </c>
      <c r="B136" s="8"/>
      <c r="C136" s="48" t="s">
        <v>14</v>
      </c>
      <c r="D136" s="13">
        <f>D134+10*D$24*LOG(D$25/D$23,10)</f>
        <v>95.347628822601322</v>
      </c>
      <c r="E136" s="13">
        <f>E134+10*E$24*LOG(E$25/E$23,10)</f>
        <v>99.863078757561027</v>
      </c>
      <c r="F136" s="13">
        <f>F134+10*F$24*LOG(F$25/F$23,10)</f>
        <v>112.80736857111222</v>
      </c>
      <c r="G136" s="15">
        <f>G134+10*G$24*LOG(G$25/G$23,10)</f>
        <v>120.83034952357744</v>
      </c>
    </row>
    <row r="137" spans="1:7" x14ac:dyDescent="0.25">
      <c r="A137" s="11" t="s">
        <v>41</v>
      </c>
      <c r="B137" s="8"/>
      <c r="C137" s="48" t="s">
        <v>14</v>
      </c>
      <c r="D137" s="13">
        <f>-(D133-D136)</f>
        <v>-27.870858673562239</v>
      </c>
      <c r="E137" s="13">
        <f>-(E133-E136)</f>
        <v>-23.355408738602534</v>
      </c>
      <c r="F137" s="13">
        <f>-(F133-F136)</f>
        <v>-10.411118925051341</v>
      </c>
      <c r="G137" s="15">
        <f>-(G133-G136)</f>
        <v>-2.3881379725861223</v>
      </c>
    </row>
    <row r="138" spans="1:7" ht="18.75" thickBot="1" x14ac:dyDescent="0.3">
      <c r="A138" s="17" t="s">
        <v>37</v>
      </c>
      <c r="B138" s="46"/>
      <c r="C138" s="19" t="s">
        <v>38</v>
      </c>
      <c r="D138" s="58">
        <f>IF(D137&lt;0,D$25*POWER(10,-D137/(10*D$26)),IF(D135&lt;0,D$23*POWER(10,-D135/(10*D$24)),0.3*POWER(10,D133/(10*D$22))/(4*PI()*$B$5)))</f>
        <v>569.33708531822458</v>
      </c>
      <c r="E138" s="58">
        <f>IF(E137&lt;0,E$25*POWER(10,-E137/(10*E$26)),IF(E135&lt;0,E$23*POWER(10,-E135/(10*E$24)),0.3*POWER(10,E133/(10*E$22))/(4*PI()*$B$5)))</f>
        <v>1054.037311890477</v>
      </c>
      <c r="F138" s="58">
        <f>IF(F137&lt;0,F$25*POWER(10,-F137/(10*F$26)),IF(F135&lt;0,F$23*POWER(10,-F135/(10*F$24)),0.3*POWER(10,F133/(10*F$22))/(4*PI()*$B$5)))</f>
        <v>2117.3293073530017</v>
      </c>
      <c r="G138" s="59">
        <f>IF(G137&lt;0,G$25*POWER(10,-G137/(10*G$26)),IF(G135&lt;0,G$23*POWER(10,-G135/(10*G$24)),0.3*POWER(10,G133/(10*G$22))/(4*PI()*$B$5)))</f>
        <v>1255.3057298821229</v>
      </c>
    </row>
    <row r="139" spans="1:7" ht="18" x14ac:dyDescent="0.25">
      <c r="A139" s="53"/>
      <c r="B139" s="52"/>
      <c r="C139" s="53"/>
      <c r="D139" s="54"/>
      <c r="E139" s="54"/>
      <c r="F139" s="54"/>
      <c r="G139" s="54"/>
    </row>
    <row r="140" spans="1:7" x14ac:dyDescent="0.25">
      <c r="A140" s="53" t="s">
        <v>50</v>
      </c>
    </row>
    <row r="141" spans="1:7" ht="15.75" thickBot="1" x14ac:dyDescent="0.3">
      <c r="A141" s="1" t="s">
        <v>0</v>
      </c>
      <c r="B141" s="1">
        <v>5.85</v>
      </c>
      <c r="C141" s="1"/>
      <c r="D141" s="1" t="s">
        <v>1</v>
      </c>
      <c r="E141" s="1">
        <f>300000000/B141/10^9</f>
        <v>5.1282051282051287E-2</v>
      </c>
      <c r="F141" s="1"/>
      <c r="G141" s="1"/>
    </row>
    <row r="142" spans="1:7" x14ac:dyDescent="0.25">
      <c r="A142" s="2" t="s">
        <v>2</v>
      </c>
      <c r="B142" s="3" t="s">
        <v>3</v>
      </c>
      <c r="C142" s="3" t="s">
        <v>4</v>
      </c>
      <c r="D142" s="4" t="s">
        <v>5</v>
      </c>
      <c r="E142" s="4" t="s">
        <v>6</v>
      </c>
      <c r="F142" s="5" t="s">
        <v>7</v>
      </c>
      <c r="G142" s="6" t="s">
        <v>8</v>
      </c>
    </row>
    <row r="143" spans="1:7" x14ac:dyDescent="0.25">
      <c r="A143" s="7" t="s">
        <v>44</v>
      </c>
      <c r="B143" s="8"/>
      <c r="C143" s="9"/>
      <c r="D143" s="9"/>
      <c r="E143" s="9"/>
      <c r="F143" s="9"/>
      <c r="G143" s="10"/>
    </row>
    <row r="144" spans="1:7" x14ac:dyDescent="0.25">
      <c r="A144" s="11" t="s">
        <v>9</v>
      </c>
      <c r="B144" s="12">
        <v>20</v>
      </c>
      <c r="C144" s="9" t="s">
        <v>10</v>
      </c>
      <c r="D144" s="13">
        <f>B144</f>
        <v>20</v>
      </c>
      <c r="E144" s="13">
        <f>D144</f>
        <v>20</v>
      </c>
      <c r="F144" s="13">
        <f>E144</f>
        <v>20</v>
      </c>
      <c r="G144" s="49">
        <f>F144</f>
        <v>20</v>
      </c>
    </row>
    <row r="145" spans="1:9" x14ac:dyDescent="0.25">
      <c r="A145" s="11" t="s">
        <v>11</v>
      </c>
      <c r="B145" s="12">
        <f>B1</f>
        <v>26</v>
      </c>
      <c r="C145" s="9" t="s">
        <v>12</v>
      </c>
      <c r="D145" s="13">
        <f>$B145</f>
        <v>26</v>
      </c>
      <c r="E145" s="13">
        <f>$B145</f>
        <v>26</v>
      </c>
      <c r="F145" s="13">
        <f>$B145</f>
        <v>26</v>
      </c>
      <c r="G145" s="15">
        <f>$B145</f>
        <v>26</v>
      </c>
    </row>
    <row r="146" spans="1:9" x14ac:dyDescent="0.25">
      <c r="A146" s="11" t="s">
        <v>13</v>
      </c>
      <c r="B146" s="12">
        <v>0</v>
      </c>
      <c r="C146" s="9" t="s">
        <v>14</v>
      </c>
      <c r="D146" s="13">
        <f>$B146</f>
        <v>0</v>
      </c>
      <c r="E146" s="13">
        <f t="shared" ref="E146:G147" si="7">$B146</f>
        <v>0</v>
      </c>
      <c r="F146" s="13">
        <f t="shared" si="7"/>
        <v>0</v>
      </c>
      <c r="G146" s="15">
        <f t="shared" si="7"/>
        <v>0</v>
      </c>
    </row>
    <row r="147" spans="1:9" x14ac:dyDescent="0.25">
      <c r="A147" s="11" t="s">
        <v>15</v>
      </c>
      <c r="B147" s="12">
        <v>0</v>
      </c>
      <c r="C147" s="9" t="s">
        <v>14</v>
      </c>
      <c r="D147" s="13">
        <f>$B147</f>
        <v>0</v>
      </c>
      <c r="E147" s="13">
        <f t="shared" si="7"/>
        <v>0</v>
      </c>
      <c r="F147" s="13">
        <f t="shared" si="7"/>
        <v>0</v>
      </c>
      <c r="G147" s="15">
        <f t="shared" si="7"/>
        <v>0</v>
      </c>
    </row>
    <row r="148" spans="1:9" x14ac:dyDescent="0.25">
      <c r="A148" s="11" t="s">
        <v>16</v>
      </c>
      <c r="B148" s="16">
        <v>0</v>
      </c>
      <c r="C148" s="9" t="s">
        <v>17</v>
      </c>
      <c r="D148" s="13">
        <v>0</v>
      </c>
      <c r="E148" s="13">
        <v>0</v>
      </c>
      <c r="F148" s="13">
        <v>0</v>
      </c>
      <c r="G148" s="15">
        <v>0</v>
      </c>
    </row>
    <row r="149" spans="1:9" ht="15.75" thickBot="1" x14ac:dyDescent="0.3">
      <c r="A149" s="17" t="s">
        <v>110</v>
      </c>
      <c r="B149" s="18"/>
      <c r="C149" s="19" t="s">
        <v>18</v>
      </c>
      <c r="D149" s="18">
        <f>D145-SUM(D146:D148)-10*LOG10(B144/1)</f>
        <v>12.989700043360187</v>
      </c>
      <c r="E149" s="18">
        <f>E145-SUM(E146:E148)-10*LOG10(E144/1)</f>
        <v>12.989700043360187</v>
      </c>
      <c r="F149" s="18">
        <f>F145-SUM(F146:F148)-10*LOG10(F144/1)</f>
        <v>12.989700043360187</v>
      </c>
      <c r="G149" s="32">
        <f>G145-SUM(G146:G148)-10*LOG10(G144/1)</f>
        <v>12.989700043360187</v>
      </c>
    </row>
    <row r="150" spans="1:9" ht="15.75" thickBot="1" x14ac:dyDescent="0.3">
      <c r="A150" s="20"/>
      <c r="B150" s="21"/>
      <c r="C150" s="22"/>
      <c r="D150" s="23"/>
      <c r="E150" s="24"/>
      <c r="F150" s="25"/>
      <c r="G150" s="1"/>
    </row>
    <row r="151" spans="1:9" x14ac:dyDescent="0.25">
      <c r="A151" s="26" t="s">
        <v>53</v>
      </c>
      <c r="B151" s="27"/>
      <c r="C151" s="28"/>
      <c r="D151" s="27"/>
      <c r="E151" s="27"/>
      <c r="F151" s="27"/>
      <c r="G151" s="29"/>
    </row>
    <row r="152" spans="1:9" x14ac:dyDescent="0.25">
      <c r="A152" s="7" t="s">
        <v>19</v>
      </c>
      <c r="B152" s="30">
        <v>0.5</v>
      </c>
      <c r="C152" s="9" t="s">
        <v>10</v>
      </c>
      <c r="D152" s="37">
        <f t="shared" ref="D152:G154" si="8">$B152</f>
        <v>0.5</v>
      </c>
      <c r="E152" s="37">
        <f t="shared" si="8"/>
        <v>0.5</v>
      </c>
      <c r="F152" s="37">
        <f t="shared" si="8"/>
        <v>0.5</v>
      </c>
      <c r="G152" s="38">
        <f t="shared" si="8"/>
        <v>0.5</v>
      </c>
    </row>
    <row r="153" spans="1:9" x14ac:dyDescent="0.25">
      <c r="A153" s="11" t="s">
        <v>20</v>
      </c>
      <c r="B153" s="30">
        <v>-104</v>
      </c>
      <c r="C153" s="9" t="s">
        <v>12</v>
      </c>
      <c r="D153" s="13">
        <f t="shared" si="8"/>
        <v>-104</v>
      </c>
      <c r="E153" s="13">
        <f t="shared" si="8"/>
        <v>-104</v>
      </c>
      <c r="F153" s="13">
        <f t="shared" si="8"/>
        <v>-104</v>
      </c>
      <c r="G153" s="15">
        <f t="shared" si="8"/>
        <v>-104</v>
      </c>
      <c r="I153" t="s">
        <v>136</v>
      </c>
    </row>
    <row r="154" spans="1:9" x14ac:dyDescent="0.25">
      <c r="A154" s="11" t="s">
        <v>21</v>
      </c>
      <c r="B154" s="30">
        <v>10</v>
      </c>
      <c r="C154" s="9" t="s">
        <v>17</v>
      </c>
      <c r="D154" s="13">
        <f t="shared" si="8"/>
        <v>10</v>
      </c>
      <c r="E154" s="13">
        <f t="shared" si="8"/>
        <v>10</v>
      </c>
      <c r="F154" s="13">
        <f t="shared" si="8"/>
        <v>10</v>
      </c>
      <c r="G154" s="15">
        <f t="shared" si="8"/>
        <v>10</v>
      </c>
    </row>
    <row r="155" spans="1:9" ht="15.75" thickBot="1" x14ac:dyDescent="0.3">
      <c r="A155" s="17" t="s">
        <v>63</v>
      </c>
      <c r="B155" s="31"/>
      <c r="C155" s="19" t="s">
        <v>18</v>
      </c>
      <c r="D155" s="18">
        <f>D153-10*LOG(D152,10)-D154</f>
        <v>-110.98970004336019</v>
      </c>
      <c r="E155" s="18">
        <f>E153-10*LOG(E152,10)-E154</f>
        <v>-110.98970004336019</v>
      </c>
      <c r="F155" s="18">
        <f>F153-10*LOG(F152,10)-F154</f>
        <v>-110.98970004336019</v>
      </c>
      <c r="G155" s="32">
        <f>G153-10*LOG(G152,10)-G154</f>
        <v>-110.98970004336019</v>
      </c>
    </row>
    <row r="156" spans="1:9" ht="15.75" thickBot="1" x14ac:dyDescent="0.3">
      <c r="A156" s="20"/>
      <c r="B156" s="23"/>
      <c r="C156" s="22"/>
      <c r="D156" s="23"/>
      <c r="E156" s="24"/>
      <c r="F156" s="25"/>
      <c r="G156" s="1"/>
    </row>
    <row r="157" spans="1:9" x14ac:dyDescent="0.25">
      <c r="A157" s="26" t="s">
        <v>22</v>
      </c>
      <c r="B157" s="33"/>
      <c r="C157" s="34"/>
      <c r="D157" s="33"/>
      <c r="E157" s="33"/>
      <c r="F157" s="33"/>
      <c r="G157" s="29"/>
    </row>
    <row r="158" spans="1:9" x14ac:dyDescent="0.25">
      <c r="A158" s="11" t="s">
        <v>23</v>
      </c>
      <c r="B158" s="35"/>
      <c r="C158" s="36"/>
      <c r="D158" s="37">
        <v>2</v>
      </c>
      <c r="E158" s="37">
        <v>2</v>
      </c>
      <c r="F158" s="37">
        <v>2</v>
      </c>
      <c r="G158" s="38">
        <v>2</v>
      </c>
    </row>
    <row r="159" spans="1:9" x14ac:dyDescent="0.25">
      <c r="A159" s="11" t="s">
        <v>24</v>
      </c>
      <c r="B159" s="35"/>
      <c r="C159" s="36"/>
      <c r="D159" s="13">
        <v>64</v>
      </c>
      <c r="E159" s="13">
        <v>128</v>
      </c>
      <c r="F159" s="13">
        <v>256</v>
      </c>
      <c r="G159" s="15">
        <v>15</v>
      </c>
    </row>
    <row r="160" spans="1:9" x14ac:dyDescent="0.25">
      <c r="A160" s="11" t="s">
        <v>25</v>
      </c>
      <c r="B160" s="35"/>
      <c r="C160" s="36"/>
      <c r="D160" s="37">
        <v>3.8</v>
      </c>
      <c r="E160" s="37">
        <v>3.3</v>
      </c>
      <c r="F160" s="37">
        <v>2.8</v>
      </c>
      <c r="G160" s="38">
        <v>2.7</v>
      </c>
    </row>
    <row r="161" spans="1:7" x14ac:dyDescent="0.25">
      <c r="A161" s="11" t="s">
        <v>26</v>
      </c>
      <c r="B161" s="35"/>
      <c r="C161" s="36"/>
      <c r="D161" s="13">
        <v>128</v>
      </c>
      <c r="E161" s="13">
        <v>256</v>
      </c>
      <c r="F161" s="13">
        <v>1024</v>
      </c>
      <c r="G161" s="15">
        <v>1024</v>
      </c>
    </row>
    <row r="162" spans="1:7" ht="15.75" thickBot="1" x14ac:dyDescent="0.3">
      <c r="A162" s="39" t="s">
        <v>27</v>
      </c>
      <c r="B162" s="18"/>
      <c r="C162" s="19"/>
      <c r="D162" s="40">
        <v>4.3</v>
      </c>
      <c r="E162" s="40">
        <v>3.8</v>
      </c>
      <c r="F162" s="40">
        <v>3.3</v>
      </c>
      <c r="G162" s="41">
        <v>2.7</v>
      </c>
    </row>
    <row r="163" spans="1:7" ht="15.75" thickBot="1" x14ac:dyDescent="0.3">
      <c r="A163" s="1"/>
      <c r="B163" s="1"/>
      <c r="C163" s="1"/>
      <c r="D163" s="1"/>
      <c r="E163" s="1"/>
      <c r="F163" s="1"/>
      <c r="G163" s="1"/>
    </row>
    <row r="164" spans="1:7" x14ac:dyDescent="0.25">
      <c r="A164" s="26" t="s">
        <v>28</v>
      </c>
      <c r="B164" s="27"/>
      <c r="C164" s="28"/>
      <c r="D164" s="27"/>
      <c r="E164" s="27"/>
      <c r="F164" s="27"/>
      <c r="G164" s="29"/>
    </row>
    <row r="165" spans="1:7" x14ac:dyDescent="0.25">
      <c r="A165" s="11" t="s">
        <v>29</v>
      </c>
      <c r="B165" s="12">
        <v>6</v>
      </c>
      <c r="C165" s="9" t="s">
        <v>14</v>
      </c>
      <c r="D165" s="13">
        <f>$B$29</f>
        <v>6</v>
      </c>
      <c r="E165" s="13">
        <f>$B$29</f>
        <v>6</v>
      </c>
      <c r="F165" s="13">
        <f>$B$29</f>
        <v>6</v>
      </c>
      <c r="G165" s="15">
        <f>$B$29</f>
        <v>6</v>
      </c>
    </row>
    <row r="166" spans="1:7" x14ac:dyDescent="0.25">
      <c r="A166" s="7" t="s">
        <v>30</v>
      </c>
      <c r="B166" s="35"/>
      <c r="C166" s="36" t="s">
        <v>18</v>
      </c>
      <c r="D166" s="35">
        <f>D155-D165</f>
        <v>-116.98970004336019</v>
      </c>
      <c r="E166" s="35">
        <f>E155-E165</f>
        <v>-116.98970004336019</v>
      </c>
      <c r="F166" s="35">
        <f>F155-F165</f>
        <v>-116.98970004336019</v>
      </c>
      <c r="G166" s="42">
        <f>G155-G165</f>
        <v>-116.98970004336019</v>
      </c>
    </row>
    <row r="167" spans="1:7" x14ac:dyDescent="0.25">
      <c r="A167" s="11" t="s">
        <v>31</v>
      </c>
      <c r="B167" s="8"/>
      <c r="C167" s="9"/>
      <c r="D167" s="13"/>
      <c r="E167" s="13"/>
      <c r="F167" s="13"/>
      <c r="G167" s="15"/>
    </row>
    <row r="168" spans="1:7" x14ac:dyDescent="0.25">
      <c r="A168" s="43" t="s">
        <v>32</v>
      </c>
      <c r="B168" s="44"/>
      <c r="C168" s="9" t="s">
        <v>18</v>
      </c>
      <c r="D168" s="13">
        <f>D166</f>
        <v>-116.98970004336019</v>
      </c>
      <c r="E168" s="13">
        <f>E166</f>
        <v>-116.98970004336019</v>
      </c>
      <c r="F168" s="13">
        <f>F166</f>
        <v>-116.98970004336019</v>
      </c>
      <c r="G168" s="15">
        <f>G166</f>
        <v>-116.98970004336019</v>
      </c>
    </row>
    <row r="169" spans="1:7" x14ac:dyDescent="0.25">
      <c r="A169" s="7" t="s">
        <v>39</v>
      </c>
      <c r="B169" s="13"/>
      <c r="C169" s="47" t="s">
        <v>14</v>
      </c>
      <c r="D169" s="35">
        <f>-(D168-D149)</f>
        <v>129.97940008672037</v>
      </c>
      <c r="E169" s="35">
        <f>-(E168-E149)</f>
        <v>129.97940008672037</v>
      </c>
      <c r="F169" s="35">
        <f>-(F168-F149)</f>
        <v>129.97940008672037</v>
      </c>
      <c r="G169" s="42">
        <f>-(G168-G149)</f>
        <v>129.97940008672037</v>
      </c>
    </row>
    <row r="170" spans="1:7" x14ac:dyDescent="0.25">
      <c r="A170" s="11" t="s">
        <v>33</v>
      </c>
      <c r="B170" s="8"/>
      <c r="C170" s="48" t="s">
        <v>14</v>
      </c>
      <c r="D170" s="13">
        <f>-10*D158*LOG(0.3/(4*PI()*D159*$B$5),10)</f>
        <v>83.908488987370035</v>
      </c>
      <c r="E170" s="13">
        <f>-10*E158*LOG(0.3/(4*PI()*E159*$B$5),10)</f>
        <v>89.929088900649646</v>
      </c>
      <c r="F170" s="13">
        <f>-10*F158*LOG(0.3/(4*PI()*F159*$B$5),10)</f>
        <v>95.949688813929271</v>
      </c>
      <c r="G170" s="15">
        <f>-10*G158*LOG(0.3/(4*PI()*G159*$B$5),10)</f>
        <v>71.306714688805911</v>
      </c>
    </row>
    <row r="171" spans="1:7" x14ac:dyDescent="0.25">
      <c r="A171" s="11" t="s">
        <v>41</v>
      </c>
      <c r="B171" s="8"/>
      <c r="C171" s="48" t="s">
        <v>14</v>
      </c>
      <c r="D171" s="13">
        <f>-(D169-D170)</f>
        <v>-46.07091109935034</v>
      </c>
      <c r="E171" s="13">
        <f>-(E169-E170)</f>
        <v>-40.050311186070729</v>
      </c>
      <c r="F171" s="13">
        <f>-(F169-F170)</f>
        <v>-34.029711272791104</v>
      </c>
      <c r="G171" s="15">
        <f>-(G169-G170)</f>
        <v>-58.672685397914464</v>
      </c>
    </row>
    <row r="172" spans="1:7" x14ac:dyDescent="0.25">
      <c r="A172" s="11" t="s">
        <v>34</v>
      </c>
      <c r="B172" s="8"/>
      <c r="C172" s="48" t="s">
        <v>14</v>
      </c>
      <c r="D172" s="13">
        <f>D170+10*D160*LOG(D161/D159,10)</f>
        <v>95.347628822601322</v>
      </c>
      <c r="E172" s="13">
        <f>E170+10*E160*LOG(E161/E159,10)</f>
        <v>99.863078757561027</v>
      </c>
      <c r="F172" s="13">
        <f>F170+10*F160*LOG(F161/F159,10)</f>
        <v>112.80736857111222</v>
      </c>
      <c r="G172" s="15">
        <f>G170+10*G160*LOG(G161/G159,10)</f>
        <v>120.83034952357744</v>
      </c>
    </row>
    <row r="173" spans="1:7" x14ac:dyDescent="0.25">
      <c r="A173" s="11" t="s">
        <v>41</v>
      </c>
      <c r="B173" s="8"/>
      <c r="C173" s="48" t="s">
        <v>14</v>
      </c>
      <c r="D173" s="13">
        <f>-(D169-D172)</f>
        <v>-34.631771264119052</v>
      </c>
      <c r="E173" s="13">
        <f>-(E169-E172)</f>
        <v>-30.116321329159348</v>
      </c>
      <c r="F173" s="13">
        <f>-(F169-F172)</f>
        <v>-17.172031515608154</v>
      </c>
      <c r="G173" s="15">
        <f>-(G169-G172)</f>
        <v>-9.1490505631429357</v>
      </c>
    </row>
    <row r="174" spans="1:7" ht="18" x14ac:dyDescent="0.25">
      <c r="A174" s="7" t="s">
        <v>35</v>
      </c>
      <c r="B174" s="44"/>
      <c r="C174" s="47" t="s">
        <v>14</v>
      </c>
      <c r="D174" s="56">
        <f>IF(D173&lt;0,D$25*POWER(10,-D173/(10*D$26)),IF(D171&lt;0,D$23*POWER(10,-D171/(10*D$24)),0.3*POWER(10,D169/(10*D$22))/(4*PI()*$B$5)))</f>
        <v>817.71129945720236</v>
      </c>
      <c r="E174" s="56">
        <f>IF(E173&lt;0,E$25*POWER(10,-E173/(10*E$26)),IF(E171&lt;0,E$23*POWER(10,-E171/(10*E$24)),0.3*POWER(10,E169/(10*E$22))/(4*PI()*$B$5)))</f>
        <v>1587.723003825191</v>
      </c>
      <c r="F174" s="56">
        <f>IF(F173&lt;0,F$25*POWER(10,-F173/(10*F$26)),IF(F171&lt;0,F$23*POWER(10,-F171/(10*F$24)),0.3*POWER(10,F169/(10*F$22))/(4*PI()*$B$5)))</f>
        <v>3393.6304503233937</v>
      </c>
      <c r="G174" s="57">
        <f>IF(G173&lt;0,G$25*POWER(10,-G173/(10*G$26)),IF(G171&lt;0,G$23*POWER(10,-G171/(10*G$24)),0.3*POWER(10,G169/(10*G$22))/(4*PI()*$B$5)))</f>
        <v>2234.3627435849535</v>
      </c>
    </row>
    <row r="175" spans="1:7" x14ac:dyDescent="0.25">
      <c r="A175" s="11" t="s">
        <v>36</v>
      </c>
      <c r="B175" s="8"/>
      <c r="C175" s="9"/>
      <c r="D175" s="13"/>
      <c r="E175" s="13"/>
      <c r="F175" s="13"/>
      <c r="G175" s="15"/>
    </row>
    <row r="176" spans="1:7" x14ac:dyDescent="0.25">
      <c r="A176" s="11" t="s">
        <v>40</v>
      </c>
      <c r="B176" s="16">
        <v>15</v>
      </c>
      <c r="C176" s="48" t="s">
        <v>14</v>
      </c>
      <c r="D176" s="13">
        <f>$B176</f>
        <v>15</v>
      </c>
      <c r="E176" s="13">
        <f>$B176</f>
        <v>15</v>
      </c>
      <c r="F176" s="13">
        <f>$B176</f>
        <v>15</v>
      </c>
      <c r="G176" s="15">
        <f>$B176</f>
        <v>15</v>
      </c>
    </row>
    <row r="177" spans="1:7" x14ac:dyDescent="0.25">
      <c r="A177" s="43" t="s">
        <v>32</v>
      </c>
      <c r="B177" s="8"/>
      <c r="C177" s="48" t="s">
        <v>18</v>
      </c>
      <c r="D177" s="13">
        <f>D168+D176</f>
        <v>-101.98970004336019</v>
      </c>
      <c r="E177" s="13">
        <f>E168+E176</f>
        <v>-101.98970004336019</v>
      </c>
      <c r="F177" s="13">
        <f>F168+F176</f>
        <v>-101.98970004336019</v>
      </c>
      <c r="G177" s="15">
        <f>G168+G176</f>
        <v>-101.98970004336019</v>
      </c>
    </row>
    <row r="178" spans="1:7" x14ac:dyDescent="0.25">
      <c r="A178" s="7" t="s">
        <v>39</v>
      </c>
      <c r="B178" s="45"/>
      <c r="C178" s="47" t="s">
        <v>14</v>
      </c>
      <c r="D178" s="35">
        <f>-(D177-D149)</f>
        <v>114.97940008672037</v>
      </c>
      <c r="E178" s="35">
        <f>-(E177-E149)</f>
        <v>114.97940008672037</v>
      </c>
      <c r="F178" s="35">
        <f>-(F177-F149)</f>
        <v>114.97940008672037</v>
      </c>
      <c r="G178" s="42">
        <f>-(G177-G149)</f>
        <v>114.97940008672037</v>
      </c>
    </row>
    <row r="179" spans="1:7" x14ac:dyDescent="0.25">
      <c r="A179" s="11" t="s">
        <v>33</v>
      </c>
      <c r="B179" s="8"/>
      <c r="C179" s="48" t="s">
        <v>14</v>
      </c>
      <c r="D179" s="13">
        <f>-10*D$22*LOG(0.3/(4*PI()*D$23*$B$5),10)</f>
        <v>83.908488987370035</v>
      </c>
      <c r="E179" s="13">
        <f>-10*E$22*LOG(0.3/(4*PI()*E$23*$B$5),10)</f>
        <v>89.929088900649646</v>
      </c>
      <c r="F179" s="13">
        <f>-10*F$22*LOG(0.3/(4*PI()*F$23*$B$5),10)</f>
        <v>95.949688813929271</v>
      </c>
      <c r="G179" s="15">
        <f>-10*G$22*LOG(0.3/(4*PI()*G$23*$B$5),10)</f>
        <v>71.306714688805911</v>
      </c>
    </row>
    <row r="180" spans="1:7" x14ac:dyDescent="0.25">
      <c r="A180" s="11" t="s">
        <v>41</v>
      </c>
      <c r="B180" s="8"/>
      <c r="C180" s="48" t="s">
        <v>14</v>
      </c>
      <c r="D180" s="13">
        <f>-(D178-D179)</f>
        <v>-31.07091109935034</v>
      </c>
      <c r="E180" s="13">
        <f>-(E178-E179)</f>
        <v>-25.050311186070729</v>
      </c>
      <c r="F180" s="13">
        <f>-(F178-F179)</f>
        <v>-19.029711272791104</v>
      </c>
      <c r="G180" s="15">
        <f>-(G178-G179)</f>
        <v>-43.672685397914464</v>
      </c>
    </row>
    <row r="181" spans="1:7" x14ac:dyDescent="0.25">
      <c r="A181" s="11" t="s">
        <v>34</v>
      </c>
      <c r="B181" s="8"/>
      <c r="C181" s="48" t="s">
        <v>14</v>
      </c>
      <c r="D181" s="13">
        <f>D179+10*D$24*LOG(D$25/D$23,10)</f>
        <v>95.347628822601322</v>
      </c>
      <c r="E181" s="13">
        <f>E179+10*E$24*LOG(E$25/E$23,10)</f>
        <v>99.863078757561027</v>
      </c>
      <c r="F181" s="13">
        <f>F179+10*F$24*LOG(F$25/F$23,10)</f>
        <v>112.80736857111222</v>
      </c>
      <c r="G181" s="15">
        <f>G179+10*G$24*LOG(G$25/G$23,10)</f>
        <v>120.83034952357744</v>
      </c>
    </row>
    <row r="182" spans="1:7" x14ac:dyDescent="0.25">
      <c r="A182" s="11" t="s">
        <v>41</v>
      </c>
      <c r="B182" s="8"/>
      <c r="C182" s="48" t="s">
        <v>14</v>
      </c>
      <c r="D182" s="13">
        <f>-(D178-D181)</f>
        <v>-19.631771264119052</v>
      </c>
      <c r="E182" s="13">
        <f>-(E178-E181)</f>
        <v>-15.116321329159348</v>
      </c>
      <c r="F182" s="13">
        <f>-(F178-F181)</f>
        <v>-2.172031515608154</v>
      </c>
      <c r="G182" s="15">
        <f>-(G178-G181)</f>
        <v>5.8509494368570643</v>
      </c>
    </row>
    <row r="183" spans="1:7" ht="18.75" thickBot="1" x14ac:dyDescent="0.3">
      <c r="A183" s="17" t="s">
        <v>37</v>
      </c>
      <c r="B183" s="46"/>
      <c r="C183" s="55" t="s">
        <v>38</v>
      </c>
      <c r="D183" s="58">
        <f>IF(D182&lt;0,D$25*POWER(10,-D182/(10*D$26)),IF(D180&lt;0,D$23*POWER(10,-D180/(10*D$24)),0.3*POWER(10,D178/(10*D$22))/(4*PI()*$B$5)))</f>
        <v>366.23748226698831</v>
      </c>
      <c r="E183" s="58">
        <f>IF(E182&lt;0,E$25*POWER(10,-E182/(10*E$26)),IF(E180&lt;0,E$23*POWER(10,-E180/(10*E$24)),0.3*POWER(10,E178/(10*E$22))/(4*PI()*$B$5)))</f>
        <v>639.79065895565714</v>
      </c>
      <c r="F183" s="58">
        <f>IF(F182&lt;0,F$25*POWER(10,-F182/(10*F$26)),IF(F180&lt;0,F$23*POWER(10,-F180/(10*F$24)),0.3*POWER(10,F178/(10*F$22))/(4*PI()*$B$5)))</f>
        <v>1191.5687186156274</v>
      </c>
      <c r="G183" s="59">
        <f>IF(G182&lt;0,G$25*POWER(10,-G182/(10*G$26)),IF(G180&lt;0,G$23*POWER(10,-G180/(10*G$24)),0.3*POWER(10,G178/(10*G$22))/(4*PI()*$B$5)))</f>
        <v>621.72470601036207</v>
      </c>
    </row>
  </sheetData>
  <mergeCells count="5">
    <mergeCell ref="K3:N3"/>
    <mergeCell ref="I5:I6"/>
    <mergeCell ref="I7:I8"/>
    <mergeCell ref="I9:I10"/>
    <mergeCell ref="I11:I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zoomScale="70" zoomScaleNormal="70" workbookViewId="0">
      <selection activeCell="J27" sqref="J27"/>
    </sheetView>
  </sheetViews>
  <sheetFormatPr defaultColWidth="9.140625" defaultRowHeight="15" x14ac:dyDescent="0.25"/>
  <cols>
    <col min="1" max="1" width="58.7109375" bestFit="1" customWidth="1"/>
    <col min="10" max="10" width="10.28515625" bestFit="1" customWidth="1"/>
  </cols>
  <sheetData>
    <row r="1" spans="1:14" x14ac:dyDescent="0.25">
      <c r="A1" s="50" t="s">
        <v>45</v>
      </c>
    </row>
    <row r="2" spans="1:14" ht="15.75" thickBot="1" x14ac:dyDescent="0.3">
      <c r="A2" s="50" t="s">
        <v>46</v>
      </c>
    </row>
    <row r="3" spans="1:14" ht="15.75" thickBot="1" x14ac:dyDescent="0.3">
      <c r="A3" s="1" t="s">
        <v>0</v>
      </c>
      <c r="B3" s="1">
        <v>5.85</v>
      </c>
      <c r="C3" s="1"/>
      <c r="D3" s="1" t="s">
        <v>1</v>
      </c>
      <c r="E3" s="1">
        <f>300000000/B3/10^9</f>
        <v>5.1282051282051287E-2</v>
      </c>
      <c r="F3" s="1"/>
      <c r="G3" s="1"/>
      <c r="I3" s="75"/>
      <c r="J3" s="76"/>
      <c r="K3" s="113" t="s">
        <v>95</v>
      </c>
      <c r="L3" s="113"/>
      <c r="M3" s="113"/>
      <c r="N3" s="114"/>
    </row>
    <row r="4" spans="1:14" x14ac:dyDescent="0.25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6" t="s">
        <v>8</v>
      </c>
      <c r="I4" s="77"/>
      <c r="J4" s="71"/>
      <c r="K4" s="47" t="s">
        <v>5</v>
      </c>
      <c r="L4" s="47" t="s">
        <v>6</v>
      </c>
      <c r="M4" s="72" t="s">
        <v>7</v>
      </c>
      <c r="N4" s="78" t="s">
        <v>8</v>
      </c>
    </row>
    <row r="5" spans="1:14" x14ac:dyDescent="0.25">
      <c r="A5" s="7" t="s">
        <v>135</v>
      </c>
      <c r="B5" s="8"/>
      <c r="C5" s="9"/>
      <c r="D5" s="9"/>
      <c r="E5" s="9"/>
      <c r="F5" s="9"/>
      <c r="G5" s="10"/>
      <c r="I5" s="115" t="s">
        <v>93</v>
      </c>
      <c r="J5" s="106" t="s">
        <v>91</v>
      </c>
      <c r="K5" s="74">
        <f>D36</f>
        <v>92.572692476952355</v>
      </c>
      <c r="L5" s="74">
        <f>E36</f>
        <v>128.63489336790167</v>
      </c>
      <c r="M5" s="74">
        <f>F36</f>
        <v>129.04926180637722</v>
      </c>
      <c r="N5" s="74">
        <f>G36</f>
        <v>73.864397459699475</v>
      </c>
    </row>
    <row r="6" spans="1:14" x14ac:dyDescent="0.25">
      <c r="A6" s="11" t="s">
        <v>9</v>
      </c>
      <c r="B6" s="12">
        <v>10</v>
      </c>
      <c r="C6" s="9" t="s">
        <v>10</v>
      </c>
      <c r="D6" s="13">
        <f>B6</f>
        <v>10</v>
      </c>
      <c r="E6" s="13">
        <f>D6</f>
        <v>10</v>
      </c>
      <c r="F6" s="13">
        <f>E6</f>
        <v>10</v>
      </c>
      <c r="G6" s="14">
        <f>F6</f>
        <v>10</v>
      </c>
      <c r="I6" s="116"/>
      <c r="J6" s="48" t="s">
        <v>92</v>
      </c>
      <c r="K6" s="74">
        <f>D45</f>
        <v>32.415708972776592</v>
      </c>
      <c r="L6" s="74">
        <f>E45</f>
        <v>32.415708972776592</v>
      </c>
      <c r="M6" s="74">
        <f>F45</f>
        <v>32.415708972776592</v>
      </c>
      <c r="N6" s="74">
        <f>G45</f>
        <v>26.54548808593637</v>
      </c>
    </row>
    <row r="7" spans="1:14" x14ac:dyDescent="0.25">
      <c r="A7" s="11" t="s">
        <v>11</v>
      </c>
      <c r="B7" s="12">
        <v>33</v>
      </c>
      <c r="C7" s="9" t="s">
        <v>12</v>
      </c>
      <c r="D7" s="13">
        <f>$B7</f>
        <v>33</v>
      </c>
      <c r="E7" s="13">
        <f>$B7</f>
        <v>33</v>
      </c>
      <c r="F7" s="13">
        <f>$B7</f>
        <v>33</v>
      </c>
      <c r="G7" s="15">
        <f>$B7</f>
        <v>33</v>
      </c>
      <c r="I7" s="115" t="s">
        <v>94</v>
      </c>
      <c r="J7" s="106" t="s">
        <v>91</v>
      </c>
      <c r="K7" s="74">
        <f>D81</f>
        <v>117.96306638256907</v>
      </c>
      <c r="L7" s="74">
        <f>E81</f>
        <v>170.04775867156914</v>
      </c>
      <c r="M7" s="74">
        <f>F81</f>
        <v>204.5292965290592</v>
      </c>
      <c r="N7" s="74">
        <f>G81</f>
        <v>103.89228724875618</v>
      </c>
    </row>
    <row r="8" spans="1:14" x14ac:dyDescent="0.25">
      <c r="A8" s="11" t="s">
        <v>13</v>
      </c>
      <c r="B8" s="12">
        <v>8</v>
      </c>
      <c r="C8" s="9" t="s">
        <v>14</v>
      </c>
      <c r="D8" s="13">
        <f>$B8</f>
        <v>8</v>
      </c>
      <c r="E8" s="13">
        <f t="shared" ref="E8:G9" si="0">$B8</f>
        <v>8</v>
      </c>
      <c r="F8" s="13">
        <f t="shared" si="0"/>
        <v>8</v>
      </c>
      <c r="G8" s="15">
        <f t="shared" si="0"/>
        <v>8</v>
      </c>
      <c r="I8" s="116"/>
      <c r="J8" s="48" t="s">
        <v>92</v>
      </c>
      <c r="K8" s="74">
        <f>D90</f>
        <v>51.375436479754256</v>
      </c>
      <c r="L8" s="74">
        <f>E90</f>
        <v>51.375436479754256</v>
      </c>
      <c r="M8" s="74">
        <f>F90</f>
        <v>51.375436479754256</v>
      </c>
      <c r="N8" s="74">
        <f>G90</f>
        <v>37.336952147849516</v>
      </c>
    </row>
    <row r="9" spans="1:14" x14ac:dyDescent="0.25">
      <c r="A9" s="11" t="s">
        <v>15</v>
      </c>
      <c r="B9" s="12">
        <v>15</v>
      </c>
      <c r="C9" s="9" t="s">
        <v>14</v>
      </c>
      <c r="D9" s="13">
        <f>$B9</f>
        <v>15</v>
      </c>
      <c r="E9" s="13">
        <f t="shared" si="0"/>
        <v>15</v>
      </c>
      <c r="F9" s="13">
        <f t="shared" si="0"/>
        <v>15</v>
      </c>
      <c r="G9" s="15">
        <f t="shared" si="0"/>
        <v>15</v>
      </c>
      <c r="I9" s="116" t="s">
        <v>48</v>
      </c>
      <c r="J9" s="106" t="s">
        <v>91</v>
      </c>
      <c r="K9" s="74">
        <f>D127</f>
        <v>425.29341746661333</v>
      </c>
      <c r="L9" s="74">
        <f>E127</f>
        <v>757.7163245823383</v>
      </c>
      <c r="M9" s="74">
        <f>F127</f>
        <v>1447.8363335108174</v>
      </c>
      <c r="N9" s="74">
        <f>G127</f>
        <v>788.85755128670996</v>
      </c>
    </row>
    <row r="10" spans="1:14" x14ac:dyDescent="0.25">
      <c r="A10" s="11" t="s">
        <v>16</v>
      </c>
      <c r="B10" s="16">
        <v>10</v>
      </c>
      <c r="C10" s="9" t="s">
        <v>17</v>
      </c>
      <c r="D10" s="13">
        <f>B10</f>
        <v>10</v>
      </c>
      <c r="E10" s="13">
        <f>D10</f>
        <v>10</v>
      </c>
      <c r="F10" s="13">
        <f>E10</f>
        <v>10</v>
      </c>
      <c r="G10" s="15">
        <f>F10</f>
        <v>10</v>
      </c>
      <c r="I10" s="116"/>
      <c r="J10" s="48" t="s">
        <v>92</v>
      </c>
      <c r="K10" s="74">
        <f>D136</f>
        <v>223.67574548777816</v>
      </c>
      <c r="L10" s="74">
        <f>E136</f>
        <v>366.19901373334324</v>
      </c>
      <c r="M10" s="74">
        <f>F136</f>
        <v>574.12792374002368</v>
      </c>
      <c r="N10" s="74">
        <f>G136</f>
        <v>283.50070466096372</v>
      </c>
    </row>
    <row r="11" spans="1:14" ht="15.75" thickBot="1" x14ac:dyDescent="0.3">
      <c r="A11" s="17" t="s">
        <v>110</v>
      </c>
      <c r="B11" s="18"/>
      <c r="C11" s="19" t="s">
        <v>18</v>
      </c>
      <c r="D11" s="18">
        <f>D7-SUM(D8:D10)-10*LOG10(D6/1)</f>
        <v>-10</v>
      </c>
      <c r="E11" s="18">
        <f>E7-SUM(E8:E10)-10*LOG10(E6/1)</f>
        <v>-10</v>
      </c>
      <c r="F11" s="18">
        <f>F7-SUM(F8:F10)-10*LOG10(F6/1)</f>
        <v>-10</v>
      </c>
      <c r="G11" s="32">
        <f>G7-SUM(G8:G10)-10*LOG10(G6/1)</f>
        <v>-10</v>
      </c>
      <c r="I11" s="116" t="s">
        <v>50</v>
      </c>
      <c r="J11" s="106" t="s">
        <v>91</v>
      </c>
      <c r="K11" s="74">
        <f>D172</f>
        <v>454.2188080689557</v>
      </c>
      <c r="L11" s="74">
        <f>E172</f>
        <v>816.28751842776626</v>
      </c>
      <c r="M11" s="74">
        <f>F172</f>
        <v>1577.449462663754</v>
      </c>
      <c r="N11" s="74">
        <f>G172</f>
        <v>876.01034230991763</v>
      </c>
    </row>
    <row r="12" spans="1:14" ht="15.75" thickBot="1" x14ac:dyDescent="0.3">
      <c r="A12" s="20"/>
      <c r="B12" s="21"/>
      <c r="C12" s="22"/>
      <c r="D12" s="23"/>
      <c r="E12" s="24"/>
      <c r="F12" s="25"/>
      <c r="G12" s="1"/>
      <c r="I12" s="117"/>
      <c r="J12" s="107" t="s">
        <v>92</v>
      </c>
      <c r="K12" s="80">
        <f>D181</f>
        <v>238.88855631622692</v>
      </c>
      <c r="L12" s="80">
        <f>E181</f>
        <v>394.50606311782485</v>
      </c>
      <c r="M12" s="80">
        <f>F181</f>
        <v>635.17578975208596</v>
      </c>
      <c r="N12" s="80">
        <f>G181</f>
        <v>314.82179378275521</v>
      </c>
    </row>
    <row r="13" spans="1:14" x14ac:dyDescent="0.25">
      <c r="A13" s="26" t="s">
        <v>61</v>
      </c>
      <c r="B13" s="27"/>
      <c r="C13" s="28"/>
      <c r="D13" s="27"/>
      <c r="E13" s="27"/>
      <c r="F13" s="27"/>
      <c r="G13" s="29"/>
    </row>
    <row r="14" spans="1:14" x14ac:dyDescent="0.25">
      <c r="A14" s="7" t="s">
        <v>19</v>
      </c>
      <c r="B14" s="30">
        <v>1</v>
      </c>
      <c r="C14" s="9" t="s">
        <v>10</v>
      </c>
      <c r="D14" s="37">
        <f t="shared" ref="D14:G16" si="1">$B14</f>
        <v>1</v>
      </c>
      <c r="E14" s="37">
        <f t="shared" si="1"/>
        <v>1</v>
      </c>
      <c r="F14" s="37">
        <f t="shared" si="1"/>
        <v>1</v>
      </c>
      <c r="G14" s="38">
        <f t="shared" si="1"/>
        <v>1</v>
      </c>
    </row>
    <row r="15" spans="1:14" x14ac:dyDescent="0.25">
      <c r="A15" s="11" t="s">
        <v>20</v>
      </c>
      <c r="B15" s="30">
        <v>-84</v>
      </c>
      <c r="C15" s="9" t="s">
        <v>12</v>
      </c>
      <c r="D15" s="13">
        <f t="shared" si="1"/>
        <v>-84</v>
      </c>
      <c r="E15" s="13">
        <f t="shared" si="1"/>
        <v>-84</v>
      </c>
      <c r="F15" s="13">
        <f t="shared" si="1"/>
        <v>-84</v>
      </c>
      <c r="G15" s="15">
        <f t="shared" si="1"/>
        <v>-84</v>
      </c>
    </row>
    <row r="16" spans="1:14" x14ac:dyDescent="0.25">
      <c r="A16" s="11" t="s">
        <v>21</v>
      </c>
      <c r="B16" s="30">
        <v>0</v>
      </c>
      <c r="C16" s="9" t="s">
        <v>17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5">
        <f t="shared" si="1"/>
        <v>0</v>
      </c>
    </row>
    <row r="17" spans="1:7" ht="15.75" thickBot="1" x14ac:dyDescent="0.3">
      <c r="A17" s="17" t="s">
        <v>63</v>
      </c>
      <c r="B17" s="31"/>
      <c r="C17" s="19" t="s">
        <v>18</v>
      </c>
      <c r="D17" s="18">
        <f>D15-10*LOG(D14,10)-D16</f>
        <v>-84</v>
      </c>
      <c r="E17" s="18">
        <f>E15-10*LOG(E14,10)-E16</f>
        <v>-84</v>
      </c>
      <c r="F17" s="18">
        <f>F15-10*LOG(F14,10)-F16</f>
        <v>-84</v>
      </c>
      <c r="G17" s="32">
        <f>G15-10*LOG(G14,10)-G16</f>
        <v>-84</v>
      </c>
    </row>
    <row r="18" spans="1:7" ht="15.75" thickBot="1" x14ac:dyDescent="0.3">
      <c r="A18" s="20"/>
      <c r="B18" s="23"/>
      <c r="C18" s="22"/>
      <c r="D18" s="23"/>
      <c r="E18" s="24"/>
      <c r="F18" s="25"/>
      <c r="G18" s="1"/>
    </row>
    <row r="19" spans="1:7" x14ac:dyDescent="0.25">
      <c r="A19" s="26" t="s">
        <v>22</v>
      </c>
      <c r="B19" s="33"/>
      <c r="C19" s="34"/>
      <c r="D19" s="33"/>
      <c r="E19" s="33"/>
      <c r="F19" s="33"/>
      <c r="G19" s="29"/>
    </row>
    <row r="20" spans="1:7" x14ac:dyDescent="0.25">
      <c r="A20" s="11" t="s">
        <v>23</v>
      </c>
      <c r="B20" s="35"/>
      <c r="C20" s="36"/>
      <c r="D20" s="37">
        <v>2</v>
      </c>
      <c r="E20" s="37">
        <v>2</v>
      </c>
      <c r="F20" s="37">
        <v>2</v>
      </c>
      <c r="G20" s="38">
        <v>2</v>
      </c>
    </row>
    <row r="21" spans="1:7" x14ac:dyDescent="0.25">
      <c r="A21" s="11" t="s">
        <v>24</v>
      </c>
      <c r="B21" s="35"/>
      <c r="C21" s="36"/>
      <c r="D21" s="13">
        <v>64</v>
      </c>
      <c r="E21" s="13">
        <v>128</v>
      </c>
      <c r="F21" s="13">
        <v>256</v>
      </c>
      <c r="G21" s="15">
        <v>15</v>
      </c>
    </row>
    <row r="22" spans="1:7" x14ac:dyDescent="0.25">
      <c r="A22" s="11" t="s">
        <v>25</v>
      </c>
      <c r="B22" s="35"/>
      <c r="C22" s="36"/>
      <c r="D22" s="37">
        <v>3.8</v>
      </c>
      <c r="E22" s="37">
        <v>3.3</v>
      </c>
      <c r="F22" s="37">
        <v>2.8</v>
      </c>
      <c r="G22" s="38">
        <v>2.7</v>
      </c>
    </row>
    <row r="23" spans="1:7" x14ac:dyDescent="0.25">
      <c r="A23" s="11" t="s">
        <v>26</v>
      </c>
      <c r="B23" s="35"/>
      <c r="C23" s="36"/>
      <c r="D23" s="13">
        <v>128</v>
      </c>
      <c r="E23" s="13">
        <v>256</v>
      </c>
      <c r="F23" s="13">
        <v>1024</v>
      </c>
      <c r="G23" s="15">
        <v>1024</v>
      </c>
    </row>
    <row r="24" spans="1:7" ht="15.75" thickBot="1" x14ac:dyDescent="0.3">
      <c r="A24" s="39" t="s">
        <v>27</v>
      </c>
      <c r="B24" s="18"/>
      <c r="C24" s="19"/>
      <c r="D24" s="40">
        <v>4.3</v>
      </c>
      <c r="E24" s="40">
        <v>3.8</v>
      </c>
      <c r="F24" s="40">
        <v>3.3</v>
      </c>
      <c r="G24" s="41">
        <v>2.7</v>
      </c>
    </row>
    <row r="25" spans="1:7" ht="15.75" thickBot="1" x14ac:dyDescent="0.3">
      <c r="A25" s="1"/>
      <c r="B25" s="1"/>
      <c r="C25" s="1"/>
      <c r="D25" s="1"/>
      <c r="E25" s="1"/>
      <c r="F25" s="1"/>
      <c r="G25" s="1"/>
    </row>
    <row r="26" spans="1:7" x14ac:dyDescent="0.25">
      <c r="A26" s="26" t="s">
        <v>28</v>
      </c>
      <c r="B26" s="27"/>
      <c r="C26" s="28"/>
      <c r="D26" s="27"/>
      <c r="E26" s="27"/>
      <c r="F26" s="27"/>
      <c r="G26" s="29"/>
    </row>
    <row r="27" spans="1:7" x14ac:dyDescent="0.25">
      <c r="A27" s="11" t="s">
        <v>29</v>
      </c>
      <c r="B27" s="12">
        <v>6</v>
      </c>
      <c r="C27" s="9" t="s">
        <v>14</v>
      </c>
      <c r="D27" s="13">
        <f>$B$27</f>
        <v>6</v>
      </c>
      <c r="E27" s="13">
        <f>$B$27</f>
        <v>6</v>
      </c>
      <c r="F27" s="13">
        <f>$B$27</f>
        <v>6</v>
      </c>
      <c r="G27" s="15">
        <f>$B$27</f>
        <v>6</v>
      </c>
    </row>
    <row r="28" spans="1:7" x14ac:dyDescent="0.25">
      <c r="A28" s="7" t="s">
        <v>30</v>
      </c>
      <c r="B28" s="35"/>
      <c r="C28" s="36" t="s">
        <v>18</v>
      </c>
      <c r="D28" s="35">
        <f>D17-D27</f>
        <v>-90</v>
      </c>
      <c r="E28" s="35">
        <f>E17-E27</f>
        <v>-90</v>
      </c>
      <c r="F28" s="35">
        <f>F17-F27</f>
        <v>-90</v>
      </c>
      <c r="G28" s="42">
        <f>G17-G27</f>
        <v>-90</v>
      </c>
    </row>
    <row r="29" spans="1:7" x14ac:dyDescent="0.25">
      <c r="A29" s="11" t="s">
        <v>84</v>
      </c>
      <c r="B29" s="8"/>
      <c r="C29" s="9"/>
      <c r="D29" s="13"/>
      <c r="E29" s="13"/>
      <c r="F29" s="13"/>
      <c r="G29" s="15"/>
    </row>
    <row r="30" spans="1:7" x14ac:dyDescent="0.25">
      <c r="A30" s="43" t="s">
        <v>32</v>
      </c>
      <c r="B30" s="44"/>
      <c r="C30" s="9" t="s">
        <v>18</v>
      </c>
      <c r="D30" s="13">
        <f>D28-D10</f>
        <v>-100</v>
      </c>
      <c r="E30" s="13">
        <f>E28-E10</f>
        <v>-100</v>
      </c>
      <c r="F30" s="13">
        <f>F28-F10</f>
        <v>-100</v>
      </c>
      <c r="G30" s="15">
        <f>G28-G10</f>
        <v>-100</v>
      </c>
    </row>
    <row r="31" spans="1:7" x14ac:dyDescent="0.25">
      <c r="A31" s="7" t="s">
        <v>39</v>
      </c>
      <c r="B31" s="13"/>
      <c r="C31" s="47" t="s">
        <v>14</v>
      </c>
      <c r="D31" s="35">
        <f>-D30+D11</f>
        <v>90</v>
      </c>
      <c r="E31" s="35">
        <f>-E30+E11</f>
        <v>90</v>
      </c>
      <c r="F31" s="35">
        <f>-F30+F11</f>
        <v>90</v>
      </c>
      <c r="G31" s="42">
        <f>-G30+G11</f>
        <v>90</v>
      </c>
    </row>
    <row r="32" spans="1:7" x14ac:dyDescent="0.25">
      <c r="A32" s="11" t="s">
        <v>33</v>
      </c>
      <c r="B32" s="8"/>
      <c r="C32" s="48" t="s">
        <v>14</v>
      </c>
      <c r="D32" s="13">
        <f>-10*D20*LOG(0.3/(4*PI()*D21*$B$3),10)</f>
        <v>83.908488987370035</v>
      </c>
      <c r="E32" s="13">
        <f>-10*E20*LOG(0.3/(4*PI()*E21*$B$3),10)</f>
        <v>89.929088900649646</v>
      </c>
      <c r="F32" s="13">
        <f>-10*F20*LOG(0.3/(4*PI()*F21*$B$3),10)</f>
        <v>95.949688813929271</v>
      </c>
      <c r="G32" s="15">
        <f>-10*G20*LOG(0.3/(4*PI()*G21*$B$3),10)</f>
        <v>71.306714688805911</v>
      </c>
    </row>
    <row r="33" spans="1:7" x14ac:dyDescent="0.25">
      <c r="A33" s="11" t="s">
        <v>41</v>
      </c>
      <c r="B33" s="8"/>
      <c r="C33" s="48" t="s">
        <v>14</v>
      </c>
      <c r="D33" s="13">
        <f>-D31+D32</f>
        <v>-6.0915110126299652</v>
      </c>
      <c r="E33" s="13">
        <f>-E31+E32</f>
        <v>-7.0911099350354334E-2</v>
      </c>
      <c r="F33" s="13">
        <f>-F31+F32</f>
        <v>5.9496888139292707</v>
      </c>
      <c r="G33" s="15">
        <f>-G31+G32</f>
        <v>-18.693285311194089</v>
      </c>
    </row>
    <row r="34" spans="1:7" x14ac:dyDescent="0.25">
      <c r="A34" s="11" t="s">
        <v>34</v>
      </c>
      <c r="B34" s="8"/>
      <c r="C34" s="48" t="s">
        <v>14</v>
      </c>
      <c r="D34" s="13">
        <f>D32+10*D22*LOG(D23/D21,10)</f>
        <v>95.347628822601322</v>
      </c>
      <c r="E34" s="13">
        <f>E32+10*E22*LOG(E23/E21,10)</f>
        <v>99.863078757561027</v>
      </c>
      <c r="F34" s="13">
        <f>F32+10*F22*LOG(F23/F21,10)</f>
        <v>112.80736857111222</v>
      </c>
      <c r="G34" s="15">
        <f>G32+10*G22*LOG(G23/G21,10)</f>
        <v>120.83034952357744</v>
      </c>
    </row>
    <row r="35" spans="1:7" x14ac:dyDescent="0.25">
      <c r="A35" s="11" t="s">
        <v>41</v>
      </c>
      <c r="B35" s="8"/>
      <c r="C35" s="48" t="s">
        <v>14</v>
      </c>
      <c r="D35" s="13">
        <f>-D31+D34</f>
        <v>5.3476288226013224</v>
      </c>
      <c r="E35" s="13">
        <f>-E31+E34</f>
        <v>9.863078757561027</v>
      </c>
      <c r="F35" s="13">
        <f>-F31+F34</f>
        <v>22.807368571112221</v>
      </c>
      <c r="G35" s="15">
        <f>-G31+G34</f>
        <v>30.830349523577439</v>
      </c>
    </row>
    <row r="36" spans="1:7" ht="18" x14ac:dyDescent="0.25">
      <c r="A36" s="7" t="s">
        <v>81</v>
      </c>
      <c r="B36" s="44"/>
      <c r="C36" s="47" t="s">
        <v>14</v>
      </c>
      <c r="D36" s="56">
        <f>IF(D35&lt;0,D$23*POWER(10,-D35/(10*D$24)),IF(D33&lt;0,D$21*POWER(10,-D33/(10*D$22)),0.3*POWER(10,D31/(10*D$20))/(4*PI()*$B$3)))</f>
        <v>92.572692476952355</v>
      </c>
      <c r="E36" s="56">
        <f>IF(E35&lt;0,E$23*POWER(10,-E35/(10*E$24)),IF(E33&lt;0,E$21*POWER(10,-E33/(10*E$22)),0.3*POWER(10,E31/(10*E$20))/(4*PI()*$B$3)))</f>
        <v>128.63489336790167</v>
      </c>
      <c r="F36" s="56">
        <f>IF(F35&lt;0,F$23*POWER(10,-F35/(10*F$24)),IF(F33&lt;0,F$21*POWER(10,-F33/(10*F$22)),0.3*POWER(10,F31/(10*F$20))/(4*PI()*$B$3)))</f>
        <v>129.04926180637722</v>
      </c>
      <c r="G36" s="57">
        <f>IF(G35&lt;0,G$23*POWER(10,-G35/(10*G$24)),IF(G33&lt;0,G$21*POWER(10,-G33/(10*G$22)),0.3*POWER(10,G31/(10*G$20))/(4*PI()*$B$3)))</f>
        <v>73.864397459699475</v>
      </c>
    </row>
    <row r="37" spans="1:7" x14ac:dyDescent="0.25">
      <c r="A37" s="11" t="s">
        <v>82</v>
      </c>
      <c r="B37" s="8"/>
      <c r="C37" s="9"/>
      <c r="D37" s="13"/>
      <c r="E37" s="13"/>
      <c r="F37" s="13"/>
      <c r="G37" s="15"/>
    </row>
    <row r="38" spans="1:7" x14ac:dyDescent="0.25">
      <c r="A38" s="11" t="s">
        <v>40</v>
      </c>
      <c r="B38" s="16">
        <v>12</v>
      </c>
      <c r="C38" s="48" t="s">
        <v>14</v>
      </c>
      <c r="D38" s="13">
        <f>$B38</f>
        <v>12</v>
      </c>
      <c r="E38" s="13">
        <f>$B38</f>
        <v>12</v>
      </c>
      <c r="F38" s="13">
        <f>$B38</f>
        <v>12</v>
      </c>
      <c r="G38" s="15">
        <f>$B38</f>
        <v>12</v>
      </c>
    </row>
    <row r="39" spans="1:7" x14ac:dyDescent="0.25">
      <c r="A39" s="43" t="s">
        <v>32</v>
      </c>
      <c r="B39" s="8"/>
      <c r="C39" s="48" t="s">
        <v>18</v>
      </c>
      <c r="D39" s="13">
        <f>D30+D38</f>
        <v>-88</v>
      </c>
      <c r="E39" s="13">
        <f>E30+E38</f>
        <v>-88</v>
      </c>
      <c r="F39" s="13">
        <f>F30+F38</f>
        <v>-88</v>
      </c>
      <c r="G39" s="15">
        <f>G30+G38</f>
        <v>-88</v>
      </c>
    </row>
    <row r="40" spans="1:7" x14ac:dyDescent="0.25">
      <c r="A40" s="7" t="s">
        <v>39</v>
      </c>
      <c r="B40" s="45"/>
      <c r="C40" s="47" t="s">
        <v>14</v>
      </c>
      <c r="D40" s="35">
        <f>-D39+D11</f>
        <v>78</v>
      </c>
      <c r="E40" s="35">
        <f>-E39+E11</f>
        <v>78</v>
      </c>
      <c r="F40" s="35">
        <f>-F39+F11</f>
        <v>78</v>
      </c>
      <c r="G40" s="42">
        <f>-G39+G11</f>
        <v>78</v>
      </c>
    </row>
    <row r="41" spans="1:7" x14ac:dyDescent="0.25">
      <c r="A41" s="11" t="s">
        <v>33</v>
      </c>
      <c r="B41" s="8"/>
      <c r="C41" s="48" t="s">
        <v>14</v>
      </c>
      <c r="D41" s="13">
        <f>-10*D$20*LOG(0.3/(4*PI()*D$21*$B$3),10)</f>
        <v>83.908488987370035</v>
      </c>
      <c r="E41" s="13">
        <f>-10*E$20*LOG(0.3/(4*PI()*E$21*$B$3),10)</f>
        <v>89.929088900649646</v>
      </c>
      <c r="F41" s="13">
        <f>-10*F$20*LOG(0.3/(4*PI()*F$21*$B$3),10)</f>
        <v>95.949688813929271</v>
      </c>
      <c r="G41" s="15">
        <f>-10*G$20*LOG(0.3/(4*PI()*G$21*$B$3),10)</f>
        <v>71.306714688805911</v>
      </c>
    </row>
    <row r="42" spans="1:7" x14ac:dyDescent="0.25">
      <c r="A42" s="11" t="s">
        <v>41</v>
      </c>
      <c r="B42" s="8"/>
      <c r="C42" s="48" t="s">
        <v>14</v>
      </c>
      <c r="D42" s="13">
        <f>-D40+D41</f>
        <v>5.9084889873700348</v>
      </c>
      <c r="E42" s="13">
        <f>-E40+E41</f>
        <v>11.929088900649646</v>
      </c>
      <c r="F42" s="13">
        <f>-F40+F41</f>
        <v>17.949688813929271</v>
      </c>
      <c r="G42" s="15">
        <f>-G40+G41</f>
        <v>-6.6932853111940886</v>
      </c>
    </row>
    <row r="43" spans="1:7" x14ac:dyDescent="0.25">
      <c r="A43" s="11" t="s">
        <v>34</v>
      </c>
      <c r="B43" s="8"/>
      <c r="C43" s="48" t="s">
        <v>14</v>
      </c>
      <c r="D43" s="13">
        <f>D41+10*D$22*LOG(D$23/D$21,10)</f>
        <v>95.347628822601322</v>
      </c>
      <c r="E43" s="13">
        <f>E41+10*E$22*LOG(E$23/E$21,10)</f>
        <v>99.863078757561027</v>
      </c>
      <c r="F43" s="13">
        <f>F41+10*F$22*LOG(F$23/F$21,10)</f>
        <v>112.80736857111222</v>
      </c>
      <c r="G43" s="15">
        <f>G41+10*G$22*LOG(G$23/G$21,10)</f>
        <v>120.83034952357744</v>
      </c>
    </row>
    <row r="44" spans="1:7" x14ac:dyDescent="0.25">
      <c r="A44" s="11" t="s">
        <v>41</v>
      </c>
      <c r="B44" s="8"/>
      <c r="C44" s="48" t="s">
        <v>14</v>
      </c>
      <c r="D44" s="13">
        <f>-D40+D43</f>
        <v>17.347628822601322</v>
      </c>
      <c r="E44" s="13">
        <f>-E40+E43</f>
        <v>21.863078757561027</v>
      </c>
      <c r="F44" s="13">
        <f>-F40+F43</f>
        <v>34.807368571112221</v>
      </c>
      <c r="G44" s="15">
        <f>-G40+G43</f>
        <v>42.830349523577439</v>
      </c>
    </row>
    <row r="45" spans="1:7" ht="18.75" thickBot="1" x14ac:dyDescent="0.3">
      <c r="A45" s="17" t="s">
        <v>83</v>
      </c>
      <c r="B45" s="46"/>
      <c r="C45" s="19" t="s">
        <v>38</v>
      </c>
      <c r="D45" s="58">
        <f>IF(D44&lt;0,D$23*POWER(10,-D44/(10*D$24)),IF(D42&lt;0,D$21*POWER(10,-D42/(10*D$22)),0.3*POWER(10,D40/(10*D$20))/(4*PI()*$B$3)))</f>
        <v>32.415708972776592</v>
      </c>
      <c r="E45" s="58">
        <f>IF(E44&lt;0,E$23*POWER(10,-E44/(10*E$24)),IF(E42&lt;0,E$21*POWER(10,-E42/(10*E$22)),0.3*POWER(10,E40/(10*E$20))/(4*PI()*$B$3)))</f>
        <v>32.415708972776592</v>
      </c>
      <c r="F45" s="58">
        <f>IF(F44&lt;0,F$23*POWER(10,-F44/(10*F$24)),IF(F42&lt;0,F$21*POWER(10,-F42/(10*F$22)),0.3*POWER(10,F40/(10*F$20))/(4*PI()*$B$3)))</f>
        <v>32.415708972776592</v>
      </c>
      <c r="G45" s="59">
        <f>IF(G44&lt;0,G$23*POWER(10,-G44/(10*G$24)),IF(G42&lt;0,G$21*POWER(10,-G42/(10*G$22)),0.3*POWER(10,G40/(10*G$20))/(4*PI()*$B$3)))</f>
        <v>26.54548808593637</v>
      </c>
    </row>
    <row r="46" spans="1:7" ht="18" x14ac:dyDescent="0.25">
      <c r="A46" s="51"/>
      <c r="B46" s="52"/>
      <c r="C46" s="53"/>
      <c r="D46" s="54"/>
      <c r="E46" s="54"/>
      <c r="F46" s="54"/>
      <c r="G46" s="54"/>
    </row>
    <row r="47" spans="1:7" x14ac:dyDescent="0.25">
      <c r="A47" s="51" t="s">
        <v>47</v>
      </c>
    </row>
    <row r="48" spans="1:7" ht="15.75" thickBot="1" x14ac:dyDescent="0.3">
      <c r="A48" s="1" t="s">
        <v>0</v>
      </c>
      <c r="B48" s="1">
        <v>5.85</v>
      </c>
      <c r="C48" s="1"/>
      <c r="D48" s="1" t="s">
        <v>1</v>
      </c>
      <c r="E48" s="1">
        <f>300000000/B48/10^9</f>
        <v>5.1282051282051287E-2</v>
      </c>
      <c r="F48" s="1"/>
      <c r="G48" s="1"/>
    </row>
    <row r="49" spans="1:9" x14ac:dyDescent="0.25">
      <c r="A49" s="2" t="s">
        <v>2</v>
      </c>
      <c r="B49" s="3" t="s">
        <v>3</v>
      </c>
      <c r="C49" s="3" t="s">
        <v>4</v>
      </c>
      <c r="D49" s="4" t="s">
        <v>5</v>
      </c>
      <c r="E49" s="4" t="s">
        <v>6</v>
      </c>
      <c r="F49" s="5" t="s">
        <v>7</v>
      </c>
      <c r="G49" s="6" t="s">
        <v>8</v>
      </c>
    </row>
    <row r="50" spans="1:9" x14ac:dyDescent="0.25">
      <c r="A50" s="7" t="s">
        <v>80</v>
      </c>
      <c r="B50" s="8"/>
      <c r="C50" s="9"/>
      <c r="D50" s="9"/>
      <c r="E50" s="9"/>
      <c r="F50" s="9"/>
      <c r="G50" s="10"/>
    </row>
    <row r="51" spans="1:9" x14ac:dyDescent="0.25">
      <c r="A51" s="11" t="s">
        <v>9</v>
      </c>
      <c r="B51" s="12">
        <v>10</v>
      </c>
      <c r="C51" s="9" t="s">
        <v>10</v>
      </c>
      <c r="D51" s="13">
        <f>B51</f>
        <v>10</v>
      </c>
      <c r="E51" s="13">
        <f>D51</f>
        <v>10</v>
      </c>
      <c r="F51" s="13">
        <f>E51</f>
        <v>10</v>
      </c>
      <c r="G51" s="49">
        <f>F51</f>
        <v>10</v>
      </c>
    </row>
    <row r="52" spans="1:9" x14ac:dyDescent="0.25">
      <c r="A52" s="11" t="s">
        <v>11</v>
      </c>
      <c r="B52" s="12">
        <v>33</v>
      </c>
      <c r="C52" s="9" t="s">
        <v>12</v>
      </c>
      <c r="D52" s="13">
        <f>$B52</f>
        <v>33</v>
      </c>
      <c r="E52" s="13">
        <f>$B52</f>
        <v>33</v>
      </c>
      <c r="F52" s="13">
        <f>$B52</f>
        <v>33</v>
      </c>
      <c r="G52" s="15">
        <f>$B52</f>
        <v>33</v>
      </c>
    </row>
    <row r="53" spans="1:9" x14ac:dyDescent="0.25">
      <c r="A53" s="11" t="s">
        <v>13</v>
      </c>
      <c r="B53" s="12">
        <v>8</v>
      </c>
      <c r="C53" s="9" t="s">
        <v>14</v>
      </c>
      <c r="D53" s="13">
        <f>$B53</f>
        <v>8</v>
      </c>
      <c r="E53" s="13">
        <f t="shared" ref="E53:G54" si="2">$B53</f>
        <v>8</v>
      </c>
      <c r="F53" s="13">
        <f t="shared" si="2"/>
        <v>8</v>
      </c>
      <c r="G53" s="15">
        <f t="shared" si="2"/>
        <v>8</v>
      </c>
    </row>
    <row r="54" spans="1:9" x14ac:dyDescent="0.25">
      <c r="A54" s="11" t="s">
        <v>15</v>
      </c>
      <c r="B54" s="12">
        <v>15</v>
      </c>
      <c r="C54" s="9" t="s">
        <v>14</v>
      </c>
      <c r="D54" s="13">
        <f>$B54</f>
        <v>15</v>
      </c>
      <c r="E54" s="13">
        <f t="shared" si="2"/>
        <v>15</v>
      </c>
      <c r="F54" s="13">
        <f t="shared" si="2"/>
        <v>15</v>
      </c>
      <c r="G54" s="15">
        <f t="shared" si="2"/>
        <v>15</v>
      </c>
    </row>
    <row r="55" spans="1:9" x14ac:dyDescent="0.25">
      <c r="A55" s="11" t="s">
        <v>16</v>
      </c>
      <c r="B55" s="16">
        <v>8</v>
      </c>
      <c r="C55" s="9" t="s">
        <v>17</v>
      </c>
      <c r="D55" s="13">
        <f>B55</f>
        <v>8</v>
      </c>
      <c r="E55" s="13">
        <f>D55</f>
        <v>8</v>
      </c>
      <c r="F55" s="13">
        <f>E55</f>
        <v>8</v>
      </c>
      <c r="G55" s="15">
        <f>F55</f>
        <v>8</v>
      </c>
    </row>
    <row r="56" spans="1:9" ht="15.75" thickBot="1" x14ac:dyDescent="0.3">
      <c r="A56" s="17" t="s">
        <v>139</v>
      </c>
      <c r="B56" s="18"/>
      <c r="C56" s="19" t="s">
        <v>12</v>
      </c>
      <c r="D56" s="18">
        <f>D52-SUM(D53:D55)-10*LOG10(B51/1)</f>
        <v>-8</v>
      </c>
      <c r="E56" s="18">
        <f>E52-SUM(E53:E55)-10*LOG10(E51/1)</f>
        <v>-8</v>
      </c>
      <c r="F56" s="18">
        <f>F52-SUM(F53:F55)-10*LOG10(F51/1)</f>
        <v>-8</v>
      </c>
      <c r="G56" s="32">
        <f>G52-SUM(G53:G55)-10*LOG10(G51/1)</f>
        <v>-8</v>
      </c>
    </row>
    <row r="57" spans="1:9" ht="15.75" thickBot="1" x14ac:dyDescent="0.3">
      <c r="A57" s="20"/>
      <c r="B57" s="21"/>
      <c r="C57" s="22"/>
      <c r="D57" s="23"/>
      <c r="E57" s="24"/>
      <c r="F57" s="25"/>
      <c r="G57" s="1"/>
    </row>
    <row r="58" spans="1:9" x14ac:dyDescent="0.25">
      <c r="A58" s="26" t="s">
        <v>60</v>
      </c>
      <c r="B58" s="27"/>
      <c r="C58" s="28"/>
      <c r="D58" s="27"/>
      <c r="E58" s="27"/>
      <c r="F58" s="27"/>
      <c r="G58" s="29"/>
    </row>
    <row r="59" spans="1:9" x14ac:dyDescent="0.25">
      <c r="A59" s="7" t="s">
        <v>19</v>
      </c>
      <c r="B59" s="30">
        <v>20</v>
      </c>
      <c r="C59" s="9" t="s">
        <v>10</v>
      </c>
      <c r="D59" s="13">
        <f t="shared" ref="D59:G61" si="3">$B59</f>
        <v>20</v>
      </c>
      <c r="E59" s="13">
        <f t="shared" si="3"/>
        <v>20</v>
      </c>
      <c r="F59" s="13">
        <f t="shared" si="3"/>
        <v>20</v>
      </c>
      <c r="G59" s="15">
        <f t="shared" si="3"/>
        <v>20</v>
      </c>
      <c r="I59" t="s">
        <v>138</v>
      </c>
    </row>
    <row r="60" spans="1:9" x14ac:dyDescent="0.25">
      <c r="A60" s="11" t="s">
        <v>20</v>
      </c>
      <c r="B60" s="30">
        <v>-88</v>
      </c>
      <c r="C60" s="9" t="s">
        <v>12</v>
      </c>
      <c r="D60" s="13">
        <f t="shared" si="3"/>
        <v>-88</v>
      </c>
      <c r="E60" s="13">
        <f t="shared" si="3"/>
        <v>-88</v>
      </c>
      <c r="F60" s="13">
        <f t="shared" si="3"/>
        <v>-88</v>
      </c>
      <c r="G60" s="15">
        <f t="shared" si="3"/>
        <v>-88</v>
      </c>
    </row>
    <row r="61" spans="1:9" x14ac:dyDescent="0.25">
      <c r="A61" s="11" t="s">
        <v>21</v>
      </c>
      <c r="B61" s="30">
        <v>0</v>
      </c>
      <c r="C61" s="9" t="s">
        <v>17</v>
      </c>
      <c r="D61" s="13">
        <f t="shared" si="3"/>
        <v>0</v>
      </c>
      <c r="E61" s="13">
        <f t="shared" si="3"/>
        <v>0</v>
      </c>
      <c r="F61" s="13">
        <f t="shared" si="3"/>
        <v>0</v>
      </c>
      <c r="G61" s="15">
        <f t="shared" si="3"/>
        <v>0</v>
      </c>
    </row>
    <row r="62" spans="1:9" ht="15.75" thickBot="1" x14ac:dyDescent="0.3">
      <c r="A62" s="17" t="s">
        <v>140</v>
      </c>
      <c r="B62" s="31"/>
      <c r="C62" s="19" t="s">
        <v>12</v>
      </c>
      <c r="D62" s="18">
        <f>D60-D61</f>
        <v>-88</v>
      </c>
      <c r="E62" s="18">
        <f t="shared" ref="E62:G62" si="4">E60-E61</f>
        <v>-88</v>
      </c>
      <c r="F62" s="18">
        <f t="shared" si="4"/>
        <v>-88</v>
      </c>
      <c r="G62" s="32">
        <f t="shared" si="4"/>
        <v>-88</v>
      </c>
    </row>
    <row r="63" spans="1:9" ht="15.75" thickBot="1" x14ac:dyDescent="0.3">
      <c r="A63" s="20"/>
      <c r="B63" s="23"/>
      <c r="C63" s="22"/>
      <c r="D63" s="23"/>
      <c r="E63" s="24"/>
      <c r="F63" s="25"/>
      <c r="G63" s="1"/>
    </row>
    <row r="64" spans="1:9" x14ac:dyDescent="0.25">
      <c r="A64" s="26" t="s">
        <v>22</v>
      </c>
      <c r="B64" s="33"/>
      <c r="C64" s="34"/>
      <c r="D64" s="33"/>
      <c r="E64" s="33"/>
      <c r="F64" s="33"/>
      <c r="G64" s="29"/>
    </row>
    <row r="65" spans="1:7" x14ac:dyDescent="0.25">
      <c r="A65" s="11" t="s">
        <v>23</v>
      </c>
      <c r="B65" s="35"/>
      <c r="C65" s="36"/>
      <c r="D65" s="37">
        <v>2</v>
      </c>
      <c r="E65" s="37">
        <v>2</v>
      </c>
      <c r="F65" s="37">
        <v>2</v>
      </c>
      <c r="G65" s="38">
        <v>2</v>
      </c>
    </row>
    <row r="66" spans="1:7" x14ac:dyDescent="0.25">
      <c r="A66" s="11" t="s">
        <v>24</v>
      </c>
      <c r="B66" s="35"/>
      <c r="C66" s="36"/>
      <c r="D66" s="13">
        <v>64</v>
      </c>
      <c r="E66" s="13">
        <v>128</v>
      </c>
      <c r="F66" s="13">
        <v>256</v>
      </c>
      <c r="G66" s="15">
        <v>15</v>
      </c>
    </row>
    <row r="67" spans="1:7" x14ac:dyDescent="0.25">
      <c r="A67" s="11" t="s">
        <v>25</v>
      </c>
      <c r="B67" s="35"/>
      <c r="C67" s="36"/>
      <c r="D67" s="37">
        <v>3.8</v>
      </c>
      <c r="E67" s="37">
        <v>3.3</v>
      </c>
      <c r="F67" s="37">
        <v>2.8</v>
      </c>
      <c r="G67" s="38">
        <v>2.7</v>
      </c>
    </row>
    <row r="68" spans="1:7" x14ac:dyDescent="0.25">
      <c r="A68" s="11" t="s">
        <v>26</v>
      </c>
      <c r="B68" s="35"/>
      <c r="C68" s="36"/>
      <c r="D68" s="13">
        <v>128</v>
      </c>
      <c r="E68" s="13">
        <v>256</v>
      </c>
      <c r="F68" s="13">
        <v>1024</v>
      </c>
      <c r="G68" s="15">
        <v>1024</v>
      </c>
    </row>
    <row r="69" spans="1:7" ht="15.75" thickBot="1" x14ac:dyDescent="0.3">
      <c r="A69" s="39" t="s">
        <v>27</v>
      </c>
      <c r="B69" s="18"/>
      <c r="C69" s="19"/>
      <c r="D69" s="40">
        <v>4.3</v>
      </c>
      <c r="E69" s="40">
        <v>3.8</v>
      </c>
      <c r="F69" s="40">
        <v>3.3</v>
      </c>
      <c r="G69" s="41">
        <v>2.7</v>
      </c>
    </row>
    <row r="70" spans="1:7" ht="15.75" thickBot="1" x14ac:dyDescent="0.3">
      <c r="A70" s="1"/>
      <c r="B70" s="1"/>
      <c r="C70" s="1"/>
      <c r="D70" s="1"/>
      <c r="E70" s="1"/>
      <c r="F70" s="1"/>
      <c r="G70" s="1"/>
    </row>
    <row r="71" spans="1:7" x14ac:dyDescent="0.25">
      <c r="A71" s="26" t="s">
        <v>28</v>
      </c>
      <c r="B71" s="27"/>
      <c r="C71" s="28"/>
      <c r="D71" s="27"/>
      <c r="E71" s="27"/>
      <c r="F71" s="27"/>
      <c r="G71" s="29"/>
    </row>
    <row r="72" spans="1:7" x14ac:dyDescent="0.25">
      <c r="A72" s="11" t="s">
        <v>29</v>
      </c>
      <c r="B72" s="12">
        <v>6</v>
      </c>
      <c r="C72" s="9" t="s">
        <v>14</v>
      </c>
      <c r="D72" s="13">
        <f>$B$27</f>
        <v>6</v>
      </c>
      <c r="E72" s="13">
        <f>$B$27</f>
        <v>6</v>
      </c>
      <c r="F72" s="13">
        <f>$B$27</f>
        <v>6</v>
      </c>
      <c r="G72" s="15">
        <f>$B$27</f>
        <v>6</v>
      </c>
    </row>
    <row r="73" spans="1:7" ht="15.75" thickBot="1" x14ac:dyDescent="0.3">
      <c r="A73" s="7" t="s">
        <v>30</v>
      </c>
      <c r="B73" s="35"/>
      <c r="C73" s="19" t="s">
        <v>12</v>
      </c>
      <c r="D73" s="35">
        <f>D62-D72</f>
        <v>-94</v>
      </c>
      <c r="E73" s="35">
        <f>E62-E72</f>
        <v>-94</v>
      </c>
      <c r="F73" s="35">
        <f>F62-F72</f>
        <v>-94</v>
      </c>
      <c r="G73" s="42">
        <f>G62-G72</f>
        <v>-94</v>
      </c>
    </row>
    <row r="74" spans="1:7" x14ac:dyDescent="0.25">
      <c r="A74" s="11" t="s">
        <v>84</v>
      </c>
      <c r="B74" s="8"/>
      <c r="C74" s="9"/>
      <c r="D74" s="13"/>
      <c r="E74" s="13"/>
      <c r="F74" s="13"/>
      <c r="G74" s="15"/>
    </row>
    <row r="75" spans="1:7" x14ac:dyDescent="0.25">
      <c r="A75" s="43" t="s">
        <v>32</v>
      </c>
      <c r="B75" s="44"/>
      <c r="C75" s="9" t="s">
        <v>12</v>
      </c>
      <c r="D75" s="13">
        <f>D73-D55</f>
        <v>-102</v>
      </c>
      <c r="E75" s="13">
        <f>E73-E55</f>
        <v>-102</v>
      </c>
      <c r="F75" s="13">
        <f>F73-F55</f>
        <v>-102</v>
      </c>
      <c r="G75" s="15">
        <f>G73-G55</f>
        <v>-102</v>
      </c>
    </row>
    <row r="76" spans="1:7" x14ac:dyDescent="0.25">
      <c r="A76" s="7" t="s">
        <v>39</v>
      </c>
      <c r="B76" s="13"/>
      <c r="C76" s="47" t="s">
        <v>14</v>
      </c>
      <c r="D76" s="35">
        <f>-D75+D56</f>
        <v>94</v>
      </c>
      <c r="E76" s="35">
        <f>-E75+E56</f>
        <v>94</v>
      </c>
      <c r="F76" s="35">
        <f>-F75+F56</f>
        <v>94</v>
      </c>
      <c r="G76" s="42">
        <f>-G75+G56</f>
        <v>94</v>
      </c>
    </row>
    <row r="77" spans="1:7" x14ac:dyDescent="0.25">
      <c r="A77" s="11" t="s">
        <v>33</v>
      </c>
      <c r="B77" s="8"/>
      <c r="C77" s="9"/>
      <c r="D77" s="13">
        <f>-10*D65*LOG(0.3/(4*PI()*D66*$B$3),10)</f>
        <v>83.908488987370035</v>
      </c>
      <c r="E77" s="13">
        <f>-10*E65*LOG(0.3/(4*PI()*E66*$B$3),10)</f>
        <v>89.929088900649646</v>
      </c>
      <c r="F77" s="13">
        <f>-10*F65*LOG(0.3/(4*PI()*F66*$B$3),10)</f>
        <v>95.949688813929271</v>
      </c>
      <c r="G77" s="15">
        <f>-10*G65*LOG(0.3/(4*PI()*G66*$B$3),10)</f>
        <v>71.306714688805911</v>
      </c>
    </row>
    <row r="78" spans="1:7" x14ac:dyDescent="0.25">
      <c r="A78" s="11" t="s">
        <v>41</v>
      </c>
      <c r="B78" s="8"/>
      <c r="C78" s="48" t="s">
        <v>14</v>
      </c>
      <c r="D78" s="13">
        <f>-D76+D77</f>
        <v>-10.091511012629965</v>
      </c>
      <c r="E78" s="13">
        <f>-E76+E77</f>
        <v>-4.0709110993503543</v>
      </c>
      <c r="F78" s="13">
        <f>-F76+F77</f>
        <v>1.9496888139292707</v>
      </c>
      <c r="G78" s="15">
        <f>-G76+G77</f>
        <v>-22.693285311194089</v>
      </c>
    </row>
    <row r="79" spans="1:7" x14ac:dyDescent="0.25">
      <c r="A79" s="11" t="s">
        <v>34</v>
      </c>
      <c r="B79" s="8"/>
      <c r="C79" s="9"/>
      <c r="D79" s="13">
        <f>D77+10*D67*LOG(D68/D66,10)</f>
        <v>95.347628822601322</v>
      </c>
      <c r="E79" s="13">
        <f>E77+10*E67*LOG(E68/E66,10)</f>
        <v>99.863078757561027</v>
      </c>
      <c r="F79" s="13">
        <f>F77+10*F67*LOG(F68/F66,10)</f>
        <v>112.80736857111222</v>
      </c>
      <c r="G79" s="15">
        <f>G77+10*G67*LOG(G68/G66,10)</f>
        <v>120.83034952357744</v>
      </c>
    </row>
    <row r="80" spans="1:7" x14ac:dyDescent="0.25">
      <c r="A80" s="11" t="s">
        <v>41</v>
      </c>
      <c r="B80" s="8"/>
      <c r="C80" s="48" t="s">
        <v>14</v>
      </c>
      <c r="D80" s="13">
        <f>-D76+D79</f>
        <v>1.3476288226013224</v>
      </c>
      <c r="E80" s="13">
        <f>-E76+E79</f>
        <v>5.863078757561027</v>
      </c>
      <c r="F80" s="13">
        <f>-F76+F79</f>
        <v>18.807368571112221</v>
      </c>
      <c r="G80" s="15">
        <f>-G76+G79</f>
        <v>26.830349523577439</v>
      </c>
    </row>
    <row r="81" spans="1:7" ht="18" x14ac:dyDescent="0.25">
      <c r="A81" s="7" t="s">
        <v>81</v>
      </c>
      <c r="B81" s="44"/>
      <c r="C81" s="47" t="s">
        <v>14</v>
      </c>
      <c r="D81" s="56">
        <f>IF(D80&lt;0,D$23*POWER(10,-D80/(10*D$24)),IF(D78&lt;0,D$21*POWER(10,-D78/(10*D$22)),0.3*POWER(10,D76/(10*D$20))/(4*PI()*$B$3)))</f>
        <v>117.96306638256907</v>
      </c>
      <c r="E81" s="56">
        <f>IF(E80&lt;0,E$23*POWER(10,-E80/(10*E$24)),IF(E78&lt;0,E$21*POWER(10,-E78/(10*E$22)),0.3*POWER(10,E76/(10*E$20))/(4*PI()*$B$3)))</f>
        <v>170.04775867156914</v>
      </c>
      <c r="F81" s="56">
        <f>IF(F80&lt;0,F$23*POWER(10,-F80/(10*F$24)),IF(F78&lt;0,F$21*POWER(10,-F78/(10*F$22)),0.3*POWER(10,F76/(10*F$20))/(4*PI()*$B$3)))</f>
        <v>204.5292965290592</v>
      </c>
      <c r="G81" s="57">
        <f>IF(G80&lt;0,G$23*POWER(10,-G80/(10*G$24)),IF(G78&lt;0,G$21*POWER(10,-G78/(10*G$22)),0.3*POWER(10,G76/(10*G$20))/(4*PI()*$B$3)))</f>
        <v>103.89228724875618</v>
      </c>
    </row>
    <row r="82" spans="1:7" x14ac:dyDescent="0.25">
      <c r="A82" s="11" t="s">
        <v>82</v>
      </c>
      <c r="B82" s="8"/>
      <c r="C82" s="9"/>
      <c r="D82" s="13"/>
      <c r="E82" s="13"/>
      <c r="F82" s="13"/>
      <c r="G82" s="15"/>
    </row>
    <row r="83" spans="1:7" x14ac:dyDescent="0.25">
      <c r="A83" s="11" t="s">
        <v>40</v>
      </c>
      <c r="B83" s="16">
        <v>12</v>
      </c>
      <c r="C83" s="48" t="s">
        <v>14</v>
      </c>
      <c r="D83" s="13">
        <f>$B83</f>
        <v>12</v>
      </c>
      <c r="E83" s="13">
        <f>$B83</f>
        <v>12</v>
      </c>
      <c r="F83" s="13">
        <f>$B83</f>
        <v>12</v>
      </c>
      <c r="G83" s="15">
        <f>$B83</f>
        <v>12</v>
      </c>
    </row>
    <row r="84" spans="1:7" x14ac:dyDescent="0.25">
      <c r="A84" s="43" t="s">
        <v>32</v>
      </c>
      <c r="B84" s="8"/>
      <c r="C84" s="9" t="s">
        <v>12</v>
      </c>
      <c r="D84" s="13">
        <f>D75+D83</f>
        <v>-90</v>
      </c>
      <c r="E84" s="13">
        <f>E75+E83</f>
        <v>-90</v>
      </c>
      <c r="F84" s="13">
        <f>F75+F83</f>
        <v>-90</v>
      </c>
      <c r="G84" s="15">
        <f>G75+G83</f>
        <v>-90</v>
      </c>
    </row>
    <row r="85" spans="1:7" x14ac:dyDescent="0.25">
      <c r="A85" s="7" t="s">
        <v>39</v>
      </c>
      <c r="B85" s="45"/>
      <c r="C85" s="47" t="s">
        <v>14</v>
      </c>
      <c r="D85" s="35">
        <f>-D84+D56</f>
        <v>82</v>
      </c>
      <c r="E85" s="35">
        <f>-E84+E56</f>
        <v>82</v>
      </c>
      <c r="F85" s="35">
        <f>-F84+F56</f>
        <v>82</v>
      </c>
      <c r="G85" s="42">
        <f>-G84+G56</f>
        <v>82</v>
      </c>
    </row>
    <row r="86" spans="1:7" x14ac:dyDescent="0.25">
      <c r="A86" s="11" t="s">
        <v>33</v>
      </c>
      <c r="B86" s="8"/>
      <c r="C86" s="9"/>
      <c r="D86" s="13">
        <f>-10*D$20*LOG(0.3/(4*PI()*D$21*$B$3),10)</f>
        <v>83.908488987370035</v>
      </c>
      <c r="E86" s="13">
        <f>-10*E$20*LOG(0.3/(4*PI()*E$21*$B$3),10)</f>
        <v>89.929088900649646</v>
      </c>
      <c r="F86" s="13">
        <f>-10*F$20*LOG(0.3/(4*PI()*F$21*$B$3),10)</f>
        <v>95.949688813929271</v>
      </c>
      <c r="G86" s="15">
        <f>-10*G$20*LOG(0.3/(4*PI()*G$21*$B$3),10)</f>
        <v>71.306714688805911</v>
      </c>
    </row>
    <row r="87" spans="1:7" x14ac:dyDescent="0.25">
      <c r="A87" s="11" t="s">
        <v>41</v>
      </c>
      <c r="B87" s="8"/>
      <c r="C87" s="48" t="s">
        <v>14</v>
      </c>
      <c r="D87" s="13">
        <f>-D85+D86</f>
        <v>1.9084889873700348</v>
      </c>
      <c r="E87" s="13">
        <f>-E85+E86</f>
        <v>7.9290889006496457</v>
      </c>
      <c r="F87" s="13">
        <f>-F85+F86</f>
        <v>13.949688813929271</v>
      </c>
      <c r="G87" s="15">
        <f>-G85+G86</f>
        <v>-10.693285311194089</v>
      </c>
    </row>
    <row r="88" spans="1:7" x14ac:dyDescent="0.25">
      <c r="A88" s="11" t="s">
        <v>34</v>
      </c>
      <c r="B88" s="8"/>
      <c r="C88" s="9"/>
      <c r="D88" s="13">
        <f>D86+10*D$22*LOG(D$23/D$21,10)</f>
        <v>95.347628822601322</v>
      </c>
      <c r="E88" s="13">
        <f>E86+10*E$22*LOG(E$23/E$21,10)</f>
        <v>99.863078757561027</v>
      </c>
      <c r="F88" s="13">
        <f>F86+10*F$22*LOG(F$23/F$21,10)</f>
        <v>112.80736857111222</v>
      </c>
      <c r="G88" s="15">
        <f>G86+10*G$22*LOG(G$23/G$21,10)</f>
        <v>120.83034952357744</v>
      </c>
    </row>
    <row r="89" spans="1:7" x14ac:dyDescent="0.25">
      <c r="A89" s="11" t="s">
        <v>41</v>
      </c>
      <c r="B89" s="8"/>
      <c r="C89" s="48" t="s">
        <v>14</v>
      </c>
      <c r="D89" s="13">
        <f>-D85+D88</f>
        <v>13.347628822601322</v>
      </c>
      <c r="E89" s="13">
        <f>-E85+E88</f>
        <v>17.863078757561027</v>
      </c>
      <c r="F89" s="13">
        <f>-F85+F88</f>
        <v>30.807368571112221</v>
      </c>
      <c r="G89" s="15">
        <f>-G85+G88</f>
        <v>38.830349523577439</v>
      </c>
    </row>
    <row r="90" spans="1:7" ht="18.75" thickBot="1" x14ac:dyDescent="0.3">
      <c r="A90" s="17" t="s">
        <v>83</v>
      </c>
      <c r="B90" s="46"/>
      <c r="C90" s="55" t="s">
        <v>38</v>
      </c>
      <c r="D90" s="58">
        <f>IF(D89&lt;0,D$23*POWER(10,-D89/(10*D$24)),IF(D87&lt;0,D$21*POWER(10,-D87/(10*D$22)),0.3*POWER(10,D85/(10*D$20))/(4*PI()*$B$3)))</f>
        <v>51.375436479754256</v>
      </c>
      <c r="E90" s="58">
        <f>IF(E89&lt;0,E$23*POWER(10,-E89/(10*E$24)),IF(E87&lt;0,E$21*POWER(10,-E87/(10*E$22)),0.3*POWER(10,E85/(10*E$20))/(4*PI()*$B$3)))</f>
        <v>51.375436479754256</v>
      </c>
      <c r="F90" s="58">
        <f>IF(F89&lt;0,F$23*POWER(10,-F89/(10*F$24)),IF(F87&lt;0,F$21*POWER(10,-F87/(10*F$22)),0.3*POWER(10,F85/(10*F$20))/(4*PI()*$B$3)))</f>
        <v>51.375436479754256</v>
      </c>
      <c r="G90" s="59">
        <f>IF(G89&lt;0,G$23*POWER(10,-G89/(10*G$24)),IF(G87&lt;0,G$21*POWER(10,-G87/(10*G$22)),0.3*POWER(10,G85/(10*G$20))/(4*PI()*$B$3)))</f>
        <v>37.336952147849516</v>
      </c>
    </row>
    <row r="91" spans="1:7" ht="18" x14ac:dyDescent="0.25">
      <c r="A91" s="53"/>
      <c r="B91" s="52"/>
      <c r="C91" s="53"/>
      <c r="D91" s="54"/>
      <c r="E91" s="54"/>
      <c r="F91" s="54"/>
      <c r="G91" s="54"/>
    </row>
    <row r="92" spans="1:7" ht="18" x14ac:dyDescent="0.25">
      <c r="A92" s="53" t="s">
        <v>49</v>
      </c>
      <c r="B92" s="52"/>
      <c r="C92" s="53"/>
      <c r="D92" s="54"/>
      <c r="E92" s="54"/>
      <c r="F92" s="54"/>
      <c r="G92" s="54"/>
    </row>
    <row r="93" spans="1:7" x14ac:dyDescent="0.25">
      <c r="A93" s="53" t="s">
        <v>48</v>
      </c>
    </row>
    <row r="94" spans="1:7" ht="15.75" thickBot="1" x14ac:dyDescent="0.3">
      <c r="A94" s="1" t="s">
        <v>0</v>
      </c>
      <c r="B94" s="1">
        <v>5.85</v>
      </c>
      <c r="C94" s="1"/>
      <c r="D94" s="1" t="s">
        <v>1</v>
      </c>
      <c r="E94" s="1">
        <f>300000000/B94/10^9</f>
        <v>5.1282051282051287E-2</v>
      </c>
      <c r="F94" s="1"/>
      <c r="G94" s="1"/>
    </row>
    <row r="95" spans="1:7" x14ac:dyDescent="0.25">
      <c r="A95" s="2" t="s">
        <v>2</v>
      </c>
      <c r="B95" s="3" t="s">
        <v>3</v>
      </c>
      <c r="C95" s="3" t="s">
        <v>4</v>
      </c>
      <c r="D95" s="4" t="s">
        <v>5</v>
      </c>
      <c r="E95" s="4" t="s">
        <v>6</v>
      </c>
      <c r="F95" s="5" t="s">
        <v>7</v>
      </c>
      <c r="G95" s="6" t="s">
        <v>8</v>
      </c>
    </row>
    <row r="96" spans="1:7" x14ac:dyDescent="0.25">
      <c r="A96" s="7" t="s">
        <v>80</v>
      </c>
      <c r="B96" s="8"/>
      <c r="C96" s="9"/>
      <c r="D96" s="9"/>
      <c r="E96" s="9"/>
      <c r="F96" s="9"/>
      <c r="G96" s="10"/>
    </row>
    <row r="97" spans="1:7" x14ac:dyDescent="0.25">
      <c r="A97" s="11" t="s">
        <v>9</v>
      </c>
      <c r="B97" s="12">
        <v>10</v>
      </c>
      <c r="C97" s="9" t="s">
        <v>10</v>
      </c>
      <c r="D97" s="13">
        <f>B97</f>
        <v>10</v>
      </c>
      <c r="E97" s="13">
        <f>D97</f>
        <v>10</v>
      </c>
      <c r="F97" s="13">
        <f>E97</f>
        <v>10</v>
      </c>
      <c r="G97" s="49">
        <f>F97</f>
        <v>10</v>
      </c>
    </row>
    <row r="98" spans="1:7" x14ac:dyDescent="0.25">
      <c r="A98" s="11" t="s">
        <v>11</v>
      </c>
      <c r="B98" s="12">
        <v>33</v>
      </c>
      <c r="C98" s="9" t="s">
        <v>12</v>
      </c>
      <c r="D98" s="13">
        <f>$B98</f>
        <v>33</v>
      </c>
      <c r="E98" s="13">
        <f>$B98</f>
        <v>33</v>
      </c>
      <c r="F98" s="13">
        <f>$B98</f>
        <v>33</v>
      </c>
      <c r="G98" s="15">
        <f>$B98</f>
        <v>33</v>
      </c>
    </row>
    <row r="99" spans="1:7" x14ac:dyDescent="0.25">
      <c r="A99" s="11" t="s">
        <v>13</v>
      </c>
      <c r="B99" s="12">
        <v>8</v>
      </c>
      <c r="C99" s="9" t="s">
        <v>14</v>
      </c>
      <c r="D99" s="13">
        <f>$B99</f>
        <v>8</v>
      </c>
      <c r="E99" s="13">
        <f t="shared" ref="E99:G100" si="5">$B99</f>
        <v>8</v>
      </c>
      <c r="F99" s="13">
        <f t="shared" si="5"/>
        <v>8</v>
      </c>
      <c r="G99" s="15">
        <f t="shared" si="5"/>
        <v>8</v>
      </c>
    </row>
    <row r="100" spans="1:7" x14ac:dyDescent="0.25">
      <c r="A100" s="11" t="s">
        <v>15</v>
      </c>
      <c r="B100" s="12">
        <v>0</v>
      </c>
      <c r="C100" s="9" t="s">
        <v>14</v>
      </c>
      <c r="D100" s="13">
        <f>$B100</f>
        <v>0</v>
      </c>
      <c r="E100" s="13">
        <f t="shared" si="5"/>
        <v>0</v>
      </c>
      <c r="F100" s="13">
        <f t="shared" si="5"/>
        <v>0</v>
      </c>
      <c r="G100" s="15">
        <f t="shared" si="5"/>
        <v>0</v>
      </c>
    </row>
    <row r="101" spans="1:7" x14ac:dyDescent="0.25">
      <c r="A101" s="11" t="s">
        <v>16</v>
      </c>
      <c r="B101" s="16">
        <v>10</v>
      </c>
      <c r="C101" s="9" t="s">
        <v>17</v>
      </c>
      <c r="D101" s="13">
        <f>B101</f>
        <v>10</v>
      </c>
      <c r="E101" s="13">
        <f>D101</f>
        <v>10</v>
      </c>
      <c r="F101" s="13">
        <f>E101</f>
        <v>10</v>
      </c>
      <c r="G101" s="15">
        <f>F101</f>
        <v>10</v>
      </c>
    </row>
    <row r="102" spans="1:7" ht="15.75" thickBot="1" x14ac:dyDescent="0.3">
      <c r="A102" s="17" t="s">
        <v>110</v>
      </c>
      <c r="B102" s="18"/>
      <c r="C102" s="19" t="s">
        <v>18</v>
      </c>
      <c r="D102" s="18">
        <f>D98-SUM(D99:D101)-10*LOG10(D97/1)</f>
        <v>5</v>
      </c>
      <c r="E102" s="18">
        <f>E98-SUM(E99:E101)-10*LOG10(E97/1)</f>
        <v>5</v>
      </c>
      <c r="F102" s="18">
        <f>F98-SUM(F99:F101)-10*LOG10(F97/1)</f>
        <v>5</v>
      </c>
      <c r="G102" s="32">
        <f>G98-SUM(G99:G101)-10*LOG10(G97/1)</f>
        <v>5</v>
      </c>
    </row>
    <row r="103" spans="1:7" ht="15.75" thickBot="1" x14ac:dyDescent="0.3">
      <c r="A103" s="20"/>
      <c r="B103" s="21"/>
      <c r="C103" s="22"/>
      <c r="D103" s="23"/>
      <c r="E103" s="24"/>
      <c r="F103" s="25"/>
      <c r="G103" s="1"/>
    </row>
    <row r="104" spans="1:7" x14ac:dyDescent="0.25">
      <c r="A104" s="26" t="s">
        <v>59</v>
      </c>
      <c r="B104" s="27"/>
      <c r="C104" s="28"/>
      <c r="D104" s="27"/>
      <c r="E104" s="27"/>
      <c r="F104" s="27"/>
      <c r="G104" s="29"/>
    </row>
    <row r="105" spans="1:7" x14ac:dyDescent="0.25">
      <c r="A105" s="7" t="s">
        <v>19</v>
      </c>
      <c r="B105" s="30">
        <v>3</v>
      </c>
      <c r="C105" s="9" t="s">
        <v>10</v>
      </c>
      <c r="D105" s="37">
        <f t="shared" ref="D105:G107" si="6">$B105</f>
        <v>3</v>
      </c>
      <c r="E105" s="37">
        <f t="shared" si="6"/>
        <v>3</v>
      </c>
      <c r="F105" s="37">
        <f t="shared" si="6"/>
        <v>3</v>
      </c>
      <c r="G105" s="38">
        <f t="shared" si="6"/>
        <v>3</v>
      </c>
    </row>
    <row r="106" spans="1:7" x14ac:dyDescent="0.25">
      <c r="A106" s="11" t="s">
        <v>20</v>
      </c>
      <c r="B106" s="30">
        <v>-92</v>
      </c>
      <c r="C106" s="9" t="s">
        <v>12</v>
      </c>
      <c r="D106" s="13">
        <f t="shared" si="6"/>
        <v>-92</v>
      </c>
      <c r="E106" s="13">
        <f t="shared" si="6"/>
        <v>-92</v>
      </c>
      <c r="F106" s="13">
        <f t="shared" si="6"/>
        <v>-92</v>
      </c>
      <c r="G106" s="15">
        <f t="shared" si="6"/>
        <v>-92</v>
      </c>
    </row>
    <row r="107" spans="1:7" x14ac:dyDescent="0.25">
      <c r="A107" s="11" t="s">
        <v>21</v>
      </c>
      <c r="B107" s="30">
        <v>0</v>
      </c>
      <c r="C107" s="9" t="s">
        <v>17</v>
      </c>
      <c r="D107" s="13">
        <f t="shared" si="6"/>
        <v>0</v>
      </c>
      <c r="E107" s="13">
        <f t="shared" si="6"/>
        <v>0</v>
      </c>
      <c r="F107" s="13">
        <f t="shared" si="6"/>
        <v>0</v>
      </c>
      <c r="G107" s="15">
        <f t="shared" si="6"/>
        <v>0</v>
      </c>
    </row>
    <row r="108" spans="1:7" ht="15.75" thickBot="1" x14ac:dyDescent="0.3">
      <c r="A108" s="17" t="s">
        <v>63</v>
      </c>
      <c r="B108" s="31"/>
      <c r="C108" s="19" t="s">
        <v>18</v>
      </c>
      <c r="D108" s="18">
        <f>D106-10*LOG(D105,10)-D107</f>
        <v>-96.771212547196626</v>
      </c>
      <c r="E108" s="18">
        <f>E106-10*LOG(E105,10)-E107</f>
        <v>-96.771212547196626</v>
      </c>
      <c r="F108" s="18">
        <f>F106-10*LOG(F105,10)-F107</f>
        <v>-96.771212547196626</v>
      </c>
      <c r="G108" s="32">
        <f>G106-10*LOG(G105,10)-G107</f>
        <v>-96.771212547196626</v>
      </c>
    </row>
    <row r="109" spans="1:7" ht="15.75" thickBot="1" x14ac:dyDescent="0.3">
      <c r="A109" s="20"/>
      <c r="B109" s="23"/>
      <c r="C109" s="22"/>
      <c r="D109" s="23"/>
      <c r="E109" s="24"/>
      <c r="F109" s="25"/>
      <c r="G109" s="1"/>
    </row>
    <row r="110" spans="1:7" x14ac:dyDescent="0.25">
      <c r="A110" s="26" t="s">
        <v>22</v>
      </c>
      <c r="B110" s="33"/>
      <c r="C110" s="34"/>
      <c r="D110" s="33"/>
      <c r="E110" s="33"/>
      <c r="F110" s="33"/>
      <c r="G110" s="29"/>
    </row>
    <row r="111" spans="1:7" x14ac:dyDescent="0.25">
      <c r="A111" s="11" t="s">
        <v>23</v>
      </c>
      <c r="B111" s="35"/>
      <c r="C111" s="36"/>
      <c r="D111" s="37">
        <v>2</v>
      </c>
      <c r="E111" s="37">
        <v>2</v>
      </c>
      <c r="F111" s="37">
        <v>2</v>
      </c>
      <c r="G111" s="38">
        <v>2</v>
      </c>
    </row>
    <row r="112" spans="1:7" x14ac:dyDescent="0.25">
      <c r="A112" s="11" t="s">
        <v>24</v>
      </c>
      <c r="B112" s="35"/>
      <c r="C112" s="36"/>
      <c r="D112" s="13">
        <v>64</v>
      </c>
      <c r="E112" s="13">
        <v>128</v>
      </c>
      <c r="F112" s="13">
        <v>256</v>
      </c>
      <c r="G112" s="15">
        <v>15</v>
      </c>
    </row>
    <row r="113" spans="1:7" x14ac:dyDescent="0.25">
      <c r="A113" s="11" t="s">
        <v>25</v>
      </c>
      <c r="B113" s="35"/>
      <c r="C113" s="36"/>
      <c r="D113" s="37">
        <v>3.8</v>
      </c>
      <c r="E113" s="37">
        <v>3.3</v>
      </c>
      <c r="F113" s="37">
        <v>2.8</v>
      </c>
      <c r="G113" s="38">
        <v>2.7</v>
      </c>
    </row>
    <row r="114" spans="1:7" x14ac:dyDescent="0.25">
      <c r="A114" s="11" t="s">
        <v>26</v>
      </c>
      <c r="B114" s="35"/>
      <c r="C114" s="36"/>
      <c r="D114" s="13">
        <v>128</v>
      </c>
      <c r="E114" s="13">
        <v>256</v>
      </c>
      <c r="F114" s="13">
        <v>1024</v>
      </c>
      <c r="G114" s="15">
        <v>1024</v>
      </c>
    </row>
    <row r="115" spans="1:7" ht="15.75" thickBot="1" x14ac:dyDescent="0.3">
      <c r="A115" s="39" t="s">
        <v>27</v>
      </c>
      <c r="B115" s="18"/>
      <c r="C115" s="19"/>
      <c r="D115" s="40">
        <v>4.3</v>
      </c>
      <c r="E115" s="40">
        <v>3.8</v>
      </c>
      <c r="F115" s="40">
        <v>3.3</v>
      </c>
      <c r="G115" s="41">
        <v>2.7</v>
      </c>
    </row>
    <row r="116" spans="1:7" ht="15.75" thickBot="1" x14ac:dyDescent="0.3">
      <c r="A116" s="1"/>
      <c r="B116" s="1"/>
      <c r="C116" s="1"/>
      <c r="D116" s="1"/>
      <c r="E116" s="1"/>
      <c r="F116" s="1"/>
      <c r="G116" s="1"/>
    </row>
    <row r="117" spans="1:7" x14ac:dyDescent="0.25">
      <c r="A117" s="26" t="s">
        <v>28</v>
      </c>
      <c r="B117" s="27"/>
      <c r="C117" s="28"/>
      <c r="D117" s="27"/>
      <c r="E117" s="27"/>
      <c r="F117" s="27"/>
      <c r="G117" s="29"/>
    </row>
    <row r="118" spans="1:7" x14ac:dyDescent="0.25">
      <c r="A118" s="11" t="s">
        <v>29</v>
      </c>
      <c r="B118" s="12">
        <v>6</v>
      </c>
      <c r="C118" s="9" t="s">
        <v>14</v>
      </c>
      <c r="D118" s="13">
        <f>$B$27</f>
        <v>6</v>
      </c>
      <c r="E118" s="13">
        <f>$B$27</f>
        <v>6</v>
      </c>
      <c r="F118" s="13">
        <f>$B$27</f>
        <v>6</v>
      </c>
      <c r="G118" s="15">
        <f>$B$27</f>
        <v>6</v>
      </c>
    </row>
    <row r="119" spans="1:7" x14ac:dyDescent="0.25">
      <c r="A119" s="7" t="s">
        <v>30</v>
      </c>
      <c r="B119" s="35"/>
      <c r="C119" s="36" t="s">
        <v>18</v>
      </c>
      <c r="D119" s="35">
        <f>D108-D118</f>
        <v>-102.77121254719663</v>
      </c>
      <c r="E119" s="35">
        <f>E108-E118</f>
        <v>-102.77121254719663</v>
      </c>
      <c r="F119" s="35">
        <f>F108-F118</f>
        <v>-102.77121254719663</v>
      </c>
      <c r="G119" s="42">
        <f>G108-G118</f>
        <v>-102.77121254719663</v>
      </c>
    </row>
    <row r="120" spans="1:7" x14ac:dyDescent="0.25">
      <c r="A120" s="11" t="s">
        <v>84</v>
      </c>
      <c r="B120" s="8"/>
      <c r="C120" s="9"/>
      <c r="D120" s="13"/>
      <c r="E120" s="13"/>
      <c r="F120" s="13"/>
      <c r="G120" s="15"/>
    </row>
    <row r="121" spans="1:7" x14ac:dyDescent="0.25">
      <c r="A121" s="43" t="s">
        <v>32</v>
      </c>
      <c r="B121" s="44"/>
      <c r="C121" s="9" t="s">
        <v>18</v>
      </c>
      <c r="D121" s="13">
        <f>D119-D101</f>
        <v>-112.77121254719663</v>
      </c>
      <c r="E121" s="13">
        <f>E119-E101</f>
        <v>-112.77121254719663</v>
      </c>
      <c r="F121" s="13">
        <f>F119-F101</f>
        <v>-112.77121254719663</v>
      </c>
      <c r="G121" s="15">
        <f>G119-G101</f>
        <v>-112.77121254719663</v>
      </c>
    </row>
    <row r="122" spans="1:7" x14ac:dyDescent="0.25">
      <c r="A122" s="7" t="s">
        <v>39</v>
      </c>
      <c r="B122" s="13"/>
      <c r="C122" s="47" t="s">
        <v>14</v>
      </c>
      <c r="D122" s="35">
        <f>-(D121-D102)</f>
        <v>117.77121254719663</v>
      </c>
      <c r="E122" s="35">
        <f>-(E121-E102)</f>
        <v>117.77121254719663</v>
      </c>
      <c r="F122" s="35">
        <f>-(F121-F102)</f>
        <v>117.77121254719663</v>
      </c>
      <c r="G122" s="42">
        <f>-(G121-G102)</f>
        <v>117.77121254719663</v>
      </c>
    </row>
    <row r="123" spans="1:7" x14ac:dyDescent="0.25">
      <c r="A123" s="11" t="s">
        <v>33</v>
      </c>
      <c r="B123" s="8"/>
      <c r="C123" s="48" t="s">
        <v>14</v>
      </c>
      <c r="D123" s="13">
        <f>-10*D111*LOG(0.3/(4*PI()*D112*$B$3),10)</f>
        <v>83.908488987370035</v>
      </c>
      <c r="E123" s="13">
        <f>-10*E111*LOG(0.3/(4*PI()*E112*$B$3),10)</f>
        <v>89.929088900649646</v>
      </c>
      <c r="F123" s="13">
        <f>-10*F111*LOG(0.3/(4*PI()*F112*$B$3),10)</f>
        <v>95.949688813929271</v>
      </c>
      <c r="G123" s="15">
        <f>-10*G111*LOG(0.3/(4*PI()*G112*$B$3),10)</f>
        <v>71.306714688805911</v>
      </c>
    </row>
    <row r="124" spans="1:7" x14ac:dyDescent="0.25">
      <c r="A124" s="11" t="s">
        <v>41</v>
      </c>
      <c r="B124" s="8"/>
      <c r="C124" s="48" t="s">
        <v>14</v>
      </c>
      <c r="D124" s="13">
        <f>-(D122-D123)</f>
        <v>-33.862723559826591</v>
      </c>
      <c r="E124" s="13">
        <f>-(E122-E123)</f>
        <v>-27.84212364654698</v>
      </c>
      <c r="F124" s="13">
        <f>-(F122-F123)</f>
        <v>-21.821523733267355</v>
      </c>
      <c r="G124" s="15">
        <f>-(G122-G123)</f>
        <v>-46.464497858390715</v>
      </c>
    </row>
    <row r="125" spans="1:7" x14ac:dyDescent="0.25">
      <c r="A125" s="11" t="s">
        <v>34</v>
      </c>
      <c r="B125" s="8"/>
      <c r="C125" s="48" t="s">
        <v>14</v>
      </c>
      <c r="D125" s="13">
        <f>D123+10*D113*LOG(D114/D112,10)</f>
        <v>95.347628822601322</v>
      </c>
      <c r="E125" s="13">
        <f>E123+10*E113*LOG(E114/E112,10)</f>
        <v>99.863078757561027</v>
      </c>
      <c r="F125" s="13">
        <f>F123+10*F113*LOG(F114/F112,10)</f>
        <v>112.80736857111222</v>
      </c>
      <c r="G125" s="15">
        <f>G123+10*G113*LOG(G114/G112,10)</f>
        <v>120.83034952357744</v>
      </c>
    </row>
    <row r="126" spans="1:7" x14ac:dyDescent="0.25">
      <c r="A126" s="11" t="s">
        <v>41</v>
      </c>
      <c r="B126" s="8"/>
      <c r="C126" s="48" t="s">
        <v>14</v>
      </c>
      <c r="D126" s="13">
        <f>-(D122-D125)</f>
        <v>-22.423583724595304</v>
      </c>
      <c r="E126" s="13">
        <f>-(E122-E125)</f>
        <v>-17.908133789635599</v>
      </c>
      <c r="F126" s="13">
        <f>-(F122-F125)</f>
        <v>-4.9638439760844051</v>
      </c>
      <c r="G126" s="15">
        <f>-(G122-G125)</f>
        <v>3.0591369763808132</v>
      </c>
    </row>
    <row r="127" spans="1:7" ht="18" x14ac:dyDescent="0.25">
      <c r="A127" s="7" t="s">
        <v>81</v>
      </c>
      <c r="B127" s="44"/>
      <c r="C127" s="47" t="s">
        <v>14</v>
      </c>
      <c r="D127" s="56">
        <f>IF(D126&lt;0,D$23*POWER(10,-D126/(10*D$24)),IF(D124&lt;0,D$21*POWER(10,-D124/(10*D$22)),0.3*POWER(10,D122/(10*D$20))/(4*PI()*$B$3)))</f>
        <v>425.29341746661333</v>
      </c>
      <c r="E127" s="56">
        <f>IF(E126&lt;0,E$23*POWER(10,-E126/(10*E$24)),IF(E124&lt;0,E$21*POWER(10,-E124/(10*E$22)),0.3*POWER(10,E122/(10*E$20))/(4*PI()*$B$3)))</f>
        <v>757.7163245823383</v>
      </c>
      <c r="F127" s="56">
        <f>IF(F126&lt;0,F$23*POWER(10,-F126/(10*F$24)),IF(F124&lt;0,F$21*POWER(10,-F124/(10*F$22)),0.3*POWER(10,F122/(10*F$20))/(4*PI()*$B$3)))</f>
        <v>1447.8363335108174</v>
      </c>
      <c r="G127" s="57">
        <f>IF(G126&lt;0,G$23*POWER(10,-G126/(10*G$24)),IF(G124&lt;0,G$21*POWER(10,-G124/(10*G$22)),0.3*POWER(10,G122/(10*G$20))/(4*PI()*$B$3)))</f>
        <v>788.85755128670996</v>
      </c>
    </row>
    <row r="128" spans="1:7" x14ac:dyDescent="0.25">
      <c r="A128" s="11" t="s">
        <v>82</v>
      </c>
      <c r="B128" s="8"/>
      <c r="C128" s="9"/>
      <c r="D128" s="13"/>
      <c r="E128" s="13"/>
      <c r="F128" s="13"/>
      <c r="G128" s="15"/>
    </row>
    <row r="129" spans="1:7" x14ac:dyDescent="0.25">
      <c r="A129" s="11" t="s">
        <v>40</v>
      </c>
      <c r="B129" s="16">
        <v>12</v>
      </c>
      <c r="C129" s="48" t="s">
        <v>14</v>
      </c>
      <c r="D129" s="13">
        <f>$B129</f>
        <v>12</v>
      </c>
      <c r="E129" s="13">
        <f>$B129</f>
        <v>12</v>
      </c>
      <c r="F129" s="13">
        <f>$B129</f>
        <v>12</v>
      </c>
      <c r="G129" s="15">
        <f>$B129</f>
        <v>12</v>
      </c>
    </row>
    <row r="130" spans="1:7" x14ac:dyDescent="0.25">
      <c r="A130" s="43" t="s">
        <v>32</v>
      </c>
      <c r="B130" s="8"/>
      <c r="C130" s="48" t="s">
        <v>18</v>
      </c>
      <c r="D130" s="13">
        <f>D121+D129</f>
        <v>-100.77121254719663</v>
      </c>
      <c r="E130" s="13">
        <f>E121+E129</f>
        <v>-100.77121254719663</v>
      </c>
      <c r="F130" s="13">
        <f>F121+F129</f>
        <v>-100.77121254719663</v>
      </c>
      <c r="G130" s="15">
        <f>G121+G129</f>
        <v>-100.77121254719663</v>
      </c>
    </row>
    <row r="131" spans="1:7" x14ac:dyDescent="0.25">
      <c r="A131" s="7" t="s">
        <v>39</v>
      </c>
      <c r="B131" s="45"/>
      <c r="C131" s="47" t="s">
        <v>14</v>
      </c>
      <c r="D131" s="35">
        <f>-(D130-D102)</f>
        <v>105.77121254719663</v>
      </c>
      <c r="E131" s="35">
        <f>-(E130-E102)</f>
        <v>105.77121254719663</v>
      </c>
      <c r="F131" s="35">
        <f>-(F130-F102)</f>
        <v>105.77121254719663</v>
      </c>
      <c r="G131" s="42">
        <f>-(G130-G102)</f>
        <v>105.77121254719663</v>
      </c>
    </row>
    <row r="132" spans="1:7" x14ac:dyDescent="0.25">
      <c r="A132" s="11" t="s">
        <v>33</v>
      </c>
      <c r="B132" s="8"/>
      <c r="C132" s="48" t="s">
        <v>14</v>
      </c>
      <c r="D132" s="13">
        <f>-10*D$20*LOG(0.3/(4*PI()*D$21*$B$3),10)</f>
        <v>83.908488987370035</v>
      </c>
      <c r="E132" s="13">
        <f>-10*E$20*LOG(0.3/(4*PI()*E$21*$B$3),10)</f>
        <v>89.929088900649646</v>
      </c>
      <c r="F132" s="13">
        <f>-10*F$20*LOG(0.3/(4*PI()*F$21*$B$3),10)</f>
        <v>95.949688813929271</v>
      </c>
      <c r="G132" s="15">
        <f>-10*G$20*LOG(0.3/(4*PI()*G$21*$B$3),10)</f>
        <v>71.306714688805911</v>
      </c>
    </row>
    <row r="133" spans="1:7" x14ac:dyDescent="0.25">
      <c r="A133" s="11" t="s">
        <v>41</v>
      </c>
      <c r="B133" s="8"/>
      <c r="C133" s="48" t="s">
        <v>14</v>
      </c>
      <c r="D133" s="13">
        <f>-(D131-D132)</f>
        <v>-21.862723559826591</v>
      </c>
      <c r="E133" s="13">
        <f>-(E131-E132)</f>
        <v>-15.84212364654698</v>
      </c>
      <c r="F133" s="13">
        <f>-(F131-F132)</f>
        <v>-9.8215237332673553</v>
      </c>
      <c r="G133" s="15">
        <f>-(G131-G132)</f>
        <v>-34.464497858390715</v>
      </c>
    </row>
    <row r="134" spans="1:7" x14ac:dyDescent="0.25">
      <c r="A134" s="11" t="s">
        <v>34</v>
      </c>
      <c r="B134" s="8"/>
      <c r="C134" s="48" t="s">
        <v>14</v>
      </c>
      <c r="D134" s="13">
        <f>D132+10*D$22*LOG(D$23/D$21,10)</f>
        <v>95.347628822601322</v>
      </c>
      <c r="E134" s="13">
        <f>E132+10*E$22*LOG(E$23/E$21,10)</f>
        <v>99.863078757561027</v>
      </c>
      <c r="F134" s="13">
        <f>F132+10*F$22*LOG(F$23/F$21,10)</f>
        <v>112.80736857111222</v>
      </c>
      <c r="G134" s="15">
        <f>G132+10*G$22*LOG(G$23/G$21,10)</f>
        <v>120.83034952357744</v>
      </c>
    </row>
    <row r="135" spans="1:7" x14ac:dyDescent="0.25">
      <c r="A135" s="11" t="s">
        <v>41</v>
      </c>
      <c r="B135" s="8"/>
      <c r="C135" s="48" t="s">
        <v>14</v>
      </c>
      <c r="D135" s="13">
        <f>-(D131-D134)</f>
        <v>-10.423583724595304</v>
      </c>
      <c r="E135" s="13">
        <f>-(E131-E134)</f>
        <v>-5.908133789635599</v>
      </c>
      <c r="F135" s="13">
        <f>-(F131-F134)</f>
        <v>7.0361560239155949</v>
      </c>
      <c r="G135" s="15">
        <f>-(G131-G134)</f>
        <v>15.059136976380813</v>
      </c>
    </row>
    <row r="136" spans="1:7" ht="18.75" thickBot="1" x14ac:dyDescent="0.3">
      <c r="A136" s="17" t="s">
        <v>83</v>
      </c>
      <c r="B136" s="46"/>
      <c r="C136" s="55" t="s">
        <v>38</v>
      </c>
      <c r="D136" s="58">
        <f>IF(D135&lt;0,D$23*POWER(10,-D135/(10*D$24)),IF(D133&lt;0,D$21*POWER(10,-D133/(10*D$22)),0.3*POWER(10,D131/(10*D$20))/(4*PI()*#REF!)))</f>
        <v>223.67574548777816</v>
      </c>
      <c r="E136" s="58">
        <f>IF(E135&lt;0,E$23*POWER(10,-E135/(10*E$24)),IF(E133&lt;0,E$21*POWER(10,-E133/(10*E$22)),0.3*POWER(10,E131/(10*E$20))/(4*PI()*#REF!)))</f>
        <v>366.19901373334324</v>
      </c>
      <c r="F136" s="58">
        <f>IF(F135&lt;0,F$23*POWER(10,-F135/(10*F$24)),IF(F133&lt;0,F$21*POWER(10,-F133/(10*F$22)),0.3*POWER(10,F131/(10*F$20))/(4*PI()*#REF!)))</f>
        <v>574.12792374002368</v>
      </c>
      <c r="G136" s="59">
        <f>IF(G135&lt;0,G$23*POWER(10,-G135/(10*G$24)),IF(G133&lt;0,G$21*POWER(10,-G133/(10*G$22)),0.3*POWER(10,G131/(10*G$20))/(4*PI()*#REF!)))</f>
        <v>283.50070466096372</v>
      </c>
    </row>
    <row r="137" spans="1:7" ht="18" x14ac:dyDescent="0.25">
      <c r="A137" s="53"/>
      <c r="B137" s="52"/>
      <c r="C137" s="53"/>
      <c r="D137" s="54"/>
      <c r="E137" s="54"/>
      <c r="F137" s="54"/>
      <c r="G137" s="54"/>
    </row>
    <row r="138" spans="1:7" x14ac:dyDescent="0.25">
      <c r="A138" s="53" t="s">
        <v>50</v>
      </c>
    </row>
    <row r="139" spans="1:7" ht="15.75" thickBot="1" x14ac:dyDescent="0.3">
      <c r="A139" s="1" t="s">
        <v>0</v>
      </c>
      <c r="B139" s="1">
        <v>5.85</v>
      </c>
      <c r="C139" s="1"/>
      <c r="D139" s="1" t="s">
        <v>1</v>
      </c>
      <c r="E139" s="1">
        <f>300000000/B139/10^9</f>
        <v>5.1282051282051287E-2</v>
      </c>
      <c r="F139" s="1"/>
      <c r="G139" s="1"/>
    </row>
    <row r="140" spans="1:7" x14ac:dyDescent="0.25">
      <c r="A140" s="2" t="s">
        <v>2</v>
      </c>
      <c r="B140" s="3" t="s">
        <v>3</v>
      </c>
      <c r="C140" s="3" t="s">
        <v>4</v>
      </c>
      <c r="D140" s="4" t="s">
        <v>5</v>
      </c>
      <c r="E140" s="4" t="s">
        <v>6</v>
      </c>
      <c r="F140" s="5" t="s">
        <v>7</v>
      </c>
      <c r="G140" s="6" t="s">
        <v>8</v>
      </c>
    </row>
    <row r="141" spans="1:7" x14ac:dyDescent="0.25">
      <c r="A141" s="7" t="s">
        <v>80</v>
      </c>
      <c r="B141" s="8"/>
      <c r="C141" s="9"/>
      <c r="D141" s="9"/>
      <c r="E141" s="9"/>
      <c r="F141" s="9"/>
      <c r="G141" s="10"/>
    </row>
    <row r="142" spans="1:7" x14ac:dyDescent="0.25">
      <c r="A142" s="11" t="s">
        <v>9</v>
      </c>
      <c r="B142" s="12">
        <v>10</v>
      </c>
      <c r="C142" s="9" t="s">
        <v>10</v>
      </c>
      <c r="D142" s="13">
        <f>B142</f>
        <v>10</v>
      </c>
      <c r="E142" s="13">
        <f>D142</f>
        <v>10</v>
      </c>
      <c r="F142" s="13">
        <f>E142</f>
        <v>10</v>
      </c>
      <c r="G142" s="49">
        <f>F142</f>
        <v>10</v>
      </c>
    </row>
    <row r="143" spans="1:7" x14ac:dyDescent="0.25">
      <c r="A143" s="11" t="s">
        <v>11</v>
      </c>
      <c r="B143" s="12">
        <v>33</v>
      </c>
      <c r="C143" s="9" t="s">
        <v>12</v>
      </c>
      <c r="D143" s="13">
        <f>$B143</f>
        <v>33</v>
      </c>
      <c r="E143" s="13">
        <f>$B143</f>
        <v>33</v>
      </c>
      <c r="F143" s="13">
        <f>$B143</f>
        <v>33</v>
      </c>
      <c r="G143" s="15">
        <f>$B143</f>
        <v>33</v>
      </c>
    </row>
    <row r="144" spans="1:7" x14ac:dyDescent="0.25">
      <c r="A144" s="11" t="s">
        <v>13</v>
      </c>
      <c r="B144" s="12">
        <v>8</v>
      </c>
      <c r="C144" s="9" t="s">
        <v>14</v>
      </c>
      <c r="D144" s="13">
        <f>$B144</f>
        <v>8</v>
      </c>
      <c r="E144" s="13">
        <f t="shared" ref="E144:G145" si="7">$B144</f>
        <v>8</v>
      </c>
      <c r="F144" s="13">
        <f t="shared" si="7"/>
        <v>8</v>
      </c>
      <c r="G144" s="15">
        <f t="shared" si="7"/>
        <v>8</v>
      </c>
    </row>
    <row r="145" spans="1:9" x14ac:dyDescent="0.25">
      <c r="A145" s="11" t="s">
        <v>15</v>
      </c>
      <c r="B145" s="12">
        <v>0</v>
      </c>
      <c r="C145" s="9" t="s">
        <v>14</v>
      </c>
      <c r="D145" s="13">
        <f>$B145</f>
        <v>0</v>
      </c>
      <c r="E145" s="13">
        <f t="shared" si="7"/>
        <v>0</v>
      </c>
      <c r="F145" s="13">
        <f t="shared" si="7"/>
        <v>0</v>
      </c>
      <c r="G145" s="15">
        <f t="shared" si="7"/>
        <v>0</v>
      </c>
    </row>
    <row r="146" spans="1:9" x14ac:dyDescent="0.25">
      <c r="A146" s="11" t="s">
        <v>16</v>
      </c>
      <c r="B146" s="16">
        <v>10</v>
      </c>
      <c r="C146" s="9" t="s">
        <v>17</v>
      </c>
      <c r="D146" s="13">
        <f>B146</f>
        <v>10</v>
      </c>
      <c r="E146" s="13">
        <f>D146</f>
        <v>10</v>
      </c>
      <c r="F146" s="13">
        <f>E146</f>
        <v>10</v>
      </c>
      <c r="G146" s="15">
        <f>F146</f>
        <v>10</v>
      </c>
    </row>
    <row r="147" spans="1:9" ht="15.75" thickBot="1" x14ac:dyDescent="0.3">
      <c r="A147" s="17" t="s">
        <v>139</v>
      </c>
      <c r="B147" s="18"/>
      <c r="C147" s="19" t="s">
        <v>12</v>
      </c>
      <c r="D147" s="18">
        <f>D143-SUM(D144:D146)</f>
        <v>15</v>
      </c>
      <c r="E147" s="18">
        <f t="shared" ref="E147:G147" si="8">E143-SUM(E144:E146)</f>
        <v>15</v>
      </c>
      <c r="F147" s="18">
        <f t="shared" si="8"/>
        <v>15</v>
      </c>
      <c r="G147" s="32">
        <f t="shared" si="8"/>
        <v>15</v>
      </c>
    </row>
    <row r="148" spans="1:9" ht="15.75" thickBot="1" x14ac:dyDescent="0.3">
      <c r="A148" s="20"/>
      <c r="B148" s="21"/>
      <c r="C148" s="22"/>
      <c r="D148" s="23"/>
      <c r="E148" s="24"/>
      <c r="F148" s="25"/>
      <c r="G148" s="1"/>
    </row>
    <row r="149" spans="1:9" x14ac:dyDescent="0.25">
      <c r="A149" s="26" t="s">
        <v>58</v>
      </c>
      <c r="B149" s="27"/>
      <c r="C149" s="28"/>
      <c r="D149" s="27"/>
      <c r="E149" s="27"/>
      <c r="F149" s="27"/>
      <c r="G149" s="29"/>
    </row>
    <row r="150" spans="1:9" x14ac:dyDescent="0.25">
      <c r="A150" s="7" t="s">
        <v>19</v>
      </c>
      <c r="B150" s="30">
        <v>20</v>
      </c>
      <c r="C150" s="9" t="s">
        <v>10</v>
      </c>
      <c r="D150" s="37">
        <f t="shared" ref="D150:G152" si="9">$B150</f>
        <v>20</v>
      </c>
      <c r="E150" s="37">
        <f t="shared" si="9"/>
        <v>20</v>
      </c>
      <c r="F150" s="37">
        <f t="shared" si="9"/>
        <v>20</v>
      </c>
      <c r="G150" s="38">
        <f t="shared" si="9"/>
        <v>20</v>
      </c>
    </row>
    <row r="151" spans="1:9" x14ac:dyDescent="0.25">
      <c r="A151" s="11" t="s">
        <v>20</v>
      </c>
      <c r="B151" s="30">
        <v>-88</v>
      </c>
      <c r="C151" s="9" t="s">
        <v>12</v>
      </c>
      <c r="D151" s="13">
        <f t="shared" si="9"/>
        <v>-88</v>
      </c>
      <c r="E151" s="13">
        <f t="shared" si="9"/>
        <v>-88</v>
      </c>
      <c r="F151" s="13">
        <f t="shared" si="9"/>
        <v>-88</v>
      </c>
      <c r="G151" s="15">
        <f t="shared" si="9"/>
        <v>-88</v>
      </c>
      <c r="I151" t="s">
        <v>138</v>
      </c>
    </row>
    <row r="152" spans="1:9" x14ac:dyDescent="0.25">
      <c r="A152" s="11" t="s">
        <v>21</v>
      </c>
      <c r="B152" s="30">
        <v>0</v>
      </c>
      <c r="C152" s="9" t="s">
        <v>17</v>
      </c>
      <c r="D152" s="13">
        <f t="shared" si="9"/>
        <v>0</v>
      </c>
      <c r="E152" s="13">
        <f t="shared" si="9"/>
        <v>0</v>
      </c>
      <c r="F152" s="13">
        <f t="shared" si="9"/>
        <v>0</v>
      </c>
      <c r="G152" s="15">
        <f t="shared" si="9"/>
        <v>0</v>
      </c>
    </row>
    <row r="153" spans="1:9" ht="15.75" thickBot="1" x14ac:dyDescent="0.3">
      <c r="A153" s="17" t="s">
        <v>140</v>
      </c>
      <c r="B153" s="31"/>
      <c r="C153" s="19" t="s">
        <v>12</v>
      </c>
      <c r="D153" s="18">
        <f>D151-D152</f>
        <v>-88</v>
      </c>
      <c r="E153" s="18">
        <f t="shared" ref="E153:G153" si="10">E151-E152</f>
        <v>-88</v>
      </c>
      <c r="F153" s="18">
        <f t="shared" si="10"/>
        <v>-88</v>
      </c>
      <c r="G153" s="32">
        <f t="shared" si="10"/>
        <v>-88</v>
      </c>
    </row>
    <row r="154" spans="1:9" ht="15.75" thickBot="1" x14ac:dyDescent="0.3">
      <c r="A154" s="20"/>
      <c r="B154" s="23"/>
      <c r="C154" s="22"/>
      <c r="D154" s="23"/>
      <c r="E154" s="24"/>
      <c r="F154" s="25"/>
      <c r="G154" s="1"/>
    </row>
    <row r="155" spans="1:9" x14ac:dyDescent="0.25">
      <c r="A155" s="26" t="s">
        <v>22</v>
      </c>
      <c r="B155" s="33"/>
      <c r="C155" s="34"/>
      <c r="D155" s="33"/>
      <c r="E155" s="33"/>
      <c r="F155" s="33"/>
      <c r="G155" s="29"/>
    </row>
    <row r="156" spans="1:9" x14ac:dyDescent="0.25">
      <c r="A156" s="11" t="s">
        <v>23</v>
      </c>
      <c r="B156" s="35"/>
      <c r="C156" s="36"/>
      <c r="D156" s="37">
        <v>2</v>
      </c>
      <c r="E156" s="37">
        <v>2</v>
      </c>
      <c r="F156" s="37">
        <v>2</v>
      </c>
      <c r="G156" s="38">
        <v>2</v>
      </c>
    </row>
    <row r="157" spans="1:9" x14ac:dyDescent="0.25">
      <c r="A157" s="11" t="s">
        <v>24</v>
      </c>
      <c r="B157" s="35"/>
      <c r="C157" s="36"/>
      <c r="D157" s="13">
        <v>64</v>
      </c>
      <c r="E157" s="13">
        <v>128</v>
      </c>
      <c r="F157" s="13">
        <v>256</v>
      </c>
      <c r="G157" s="15">
        <v>15</v>
      </c>
    </row>
    <row r="158" spans="1:9" x14ac:dyDescent="0.25">
      <c r="A158" s="11" t="s">
        <v>25</v>
      </c>
      <c r="B158" s="35"/>
      <c r="C158" s="36"/>
      <c r="D158" s="37">
        <v>3.8</v>
      </c>
      <c r="E158" s="37">
        <v>3.3</v>
      </c>
      <c r="F158" s="37">
        <v>2.8</v>
      </c>
      <c r="G158" s="38">
        <v>2.7</v>
      </c>
    </row>
    <row r="159" spans="1:9" x14ac:dyDescent="0.25">
      <c r="A159" s="11" t="s">
        <v>26</v>
      </c>
      <c r="B159" s="35"/>
      <c r="C159" s="36"/>
      <c r="D159" s="13">
        <v>128</v>
      </c>
      <c r="E159" s="13">
        <v>256</v>
      </c>
      <c r="F159" s="13">
        <v>1024</v>
      </c>
      <c r="G159" s="15">
        <v>1024</v>
      </c>
    </row>
    <row r="160" spans="1:9" ht="15.75" thickBot="1" x14ac:dyDescent="0.3">
      <c r="A160" s="39" t="s">
        <v>27</v>
      </c>
      <c r="B160" s="18"/>
      <c r="C160" s="19"/>
      <c r="D160" s="40">
        <v>4.3</v>
      </c>
      <c r="E160" s="40">
        <v>3.8</v>
      </c>
      <c r="F160" s="40">
        <v>3.3</v>
      </c>
      <c r="G160" s="41">
        <v>2.7</v>
      </c>
    </row>
    <row r="161" spans="1:7" ht="15.75" thickBot="1" x14ac:dyDescent="0.3">
      <c r="A161" s="1"/>
      <c r="B161" s="1"/>
      <c r="C161" s="1"/>
      <c r="D161" s="1"/>
      <c r="E161" s="1"/>
      <c r="F161" s="1"/>
      <c r="G161" s="1"/>
    </row>
    <row r="162" spans="1:7" x14ac:dyDescent="0.25">
      <c r="A162" s="26" t="s">
        <v>28</v>
      </c>
      <c r="B162" s="27"/>
      <c r="C162" s="28"/>
      <c r="D162" s="27"/>
      <c r="E162" s="27"/>
      <c r="F162" s="27"/>
      <c r="G162" s="29"/>
    </row>
    <row r="163" spans="1:7" x14ac:dyDescent="0.25">
      <c r="A163" s="11" t="s">
        <v>29</v>
      </c>
      <c r="B163" s="12">
        <v>6</v>
      </c>
      <c r="C163" s="9" t="s">
        <v>14</v>
      </c>
      <c r="D163" s="13">
        <f>$B$27</f>
        <v>6</v>
      </c>
      <c r="E163" s="13">
        <f>$B$27</f>
        <v>6</v>
      </c>
      <c r="F163" s="13">
        <f>$B$27</f>
        <v>6</v>
      </c>
      <c r="G163" s="15">
        <f>$B$27</f>
        <v>6</v>
      </c>
    </row>
    <row r="164" spans="1:7" ht="15.75" thickBot="1" x14ac:dyDescent="0.3">
      <c r="A164" s="7" t="s">
        <v>30</v>
      </c>
      <c r="B164" s="35"/>
      <c r="C164" s="19" t="s">
        <v>12</v>
      </c>
      <c r="D164" s="35">
        <f>D153-D163</f>
        <v>-94</v>
      </c>
      <c r="E164" s="35">
        <f>E153-E163</f>
        <v>-94</v>
      </c>
      <c r="F164" s="35">
        <f>F153-F163</f>
        <v>-94</v>
      </c>
      <c r="G164" s="42">
        <f>G153-G163</f>
        <v>-94</v>
      </c>
    </row>
    <row r="165" spans="1:7" x14ac:dyDescent="0.25">
      <c r="A165" s="11" t="s">
        <v>84</v>
      </c>
      <c r="B165" s="8"/>
      <c r="C165" s="9"/>
      <c r="D165" s="13"/>
      <c r="E165" s="13"/>
      <c r="F165" s="13"/>
      <c r="G165" s="15"/>
    </row>
    <row r="166" spans="1:7" x14ac:dyDescent="0.25">
      <c r="A166" s="43" t="s">
        <v>32</v>
      </c>
      <c r="B166" s="44"/>
      <c r="C166" s="9" t="s">
        <v>12</v>
      </c>
      <c r="D166" s="13">
        <f>D164-D146</f>
        <v>-104</v>
      </c>
      <c r="E166" s="13">
        <f>E164-E146</f>
        <v>-104</v>
      </c>
      <c r="F166" s="13">
        <f>F164-F146</f>
        <v>-104</v>
      </c>
      <c r="G166" s="15">
        <f>G164-G146</f>
        <v>-104</v>
      </c>
    </row>
    <row r="167" spans="1:7" x14ac:dyDescent="0.25">
      <c r="A167" s="7" t="s">
        <v>39</v>
      </c>
      <c r="B167" s="13"/>
      <c r="C167" s="47" t="s">
        <v>14</v>
      </c>
      <c r="D167" s="35">
        <f>-(D166-D147)</f>
        <v>119</v>
      </c>
      <c r="E167" s="35">
        <f>-(E166-E147)</f>
        <v>119</v>
      </c>
      <c r="F167" s="35">
        <f>-(F166-F147)</f>
        <v>119</v>
      </c>
      <c r="G167" s="42">
        <f>-(G166-G147)</f>
        <v>119</v>
      </c>
    </row>
    <row r="168" spans="1:7" x14ac:dyDescent="0.25">
      <c r="A168" s="11" t="s">
        <v>33</v>
      </c>
      <c r="B168" s="8"/>
      <c r="C168" s="48" t="s">
        <v>14</v>
      </c>
      <c r="D168" s="13">
        <f>-10*D156*LOG(0.3/(4*PI()*D157*$B$3),10)</f>
        <v>83.908488987370035</v>
      </c>
      <c r="E168" s="13">
        <f>-10*E156*LOG(0.3/(4*PI()*E157*$B$3),10)</f>
        <v>89.929088900649646</v>
      </c>
      <c r="F168" s="13">
        <f>-10*F156*LOG(0.3/(4*PI()*F157*$B$3),10)</f>
        <v>95.949688813929271</v>
      </c>
      <c r="G168" s="15">
        <f>-10*G156*LOG(0.3/(4*PI()*G157*$B$3),10)</f>
        <v>71.306714688805911</v>
      </c>
    </row>
    <row r="169" spans="1:7" x14ac:dyDescent="0.25">
      <c r="A169" s="11" t="s">
        <v>41</v>
      </c>
      <c r="B169" s="8"/>
      <c r="C169" s="48" t="s">
        <v>14</v>
      </c>
      <c r="D169" s="13">
        <f>-(D167-D168)</f>
        <v>-35.091511012629965</v>
      </c>
      <c r="E169" s="13">
        <f>-(E167-E168)</f>
        <v>-29.070911099350354</v>
      </c>
      <c r="F169" s="13">
        <f>-(F167-F168)</f>
        <v>-23.050311186070729</v>
      </c>
      <c r="G169" s="15">
        <f>-(G167-G168)</f>
        <v>-47.693285311194089</v>
      </c>
    </row>
    <row r="170" spans="1:7" x14ac:dyDescent="0.25">
      <c r="A170" s="11" t="s">
        <v>34</v>
      </c>
      <c r="B170" s="8"/>
      <c r="C170" s="48" t="s">
        <v>14</v>
      </c>
      <c r="D170" s="13">
        <f>D168+10*D158*LOG(D159/D157,10)</f>
        <v>95.347628822601322</v>
      </c>
      <c r="E170" s="13">
        <f>E168+10*E158*LOG(E159/E157,10)</f>
        <v>99.863078757561027</v>
      </c>
      <c r="F170" s="13">
        <f>F168+10*F158*LOG(F159/F157,10)</f>
        <v>112.80736857111222</v>
      </c>
      <c r="G170" s="15">
        <f>G168+10*G158*LOG(G159/G157,10)</f>
        <v>120.83034952357744</v>
      </c>
    </row>
    <row r="171" spans="1:7" x14ac:dyDescent="0.25">
      <c r="A171" s="11" t="s">
        <v>41</v>
      </c>
      <c r="B171" s="8"/>
      <c r="C171" s="48" t="s">
        <v>14</v>
      </c>
      <c r="D171" s="13">
        <f>-(D167-D170)</f>
        <v>-23.652371177398678</v>
      </c>
      <c r="E171" s="13">
        <f>-(E167-E170)</f>
        <v>-19.136921242438973</v>
      </c>
      <c r="F171" s="13">
        <f>-(F167-F170)</f>
        <v>-6.1926314288877791</v>
      </c>
      <c r="G171" s="15">
        <f>-(G167-G170)</f>
        <v>1.8303495235774392</v>
      </c>
    </row>
    <row r="172" spans="1:7" ht="18" x14ac:dyDescent="0.25">
      <c r="A172" s="7" t="s">
        <v>81</v>
      </c>
      <c r="B172" s="44"/>
      <c r="C172" s="47" t="s">
        <v>14</v>
      </c>
      <c r="D172" s="56">
        <f>IF(D171&lt;0,D$23*POWER(10,-D171/(10*D$24)),IF(D169&lt;0,D$21*POWER(10,-D169/(10*D$22)),0.3*POWER(10,D167/(10*D$20))/(4*PI()*$B$3)))</f>
        <v>454.2188080689557</v>
      </c>
      <c r="E172" s="56">
        <f>IF(E171&lt;0,E$23*POWER(10,-E171/(10*E$24)),IF(E169&lt;0,E$21*POWER(10,-E169/(10*E$22)),0.3*POWER(10,E167/(10*E$20))/(4*PI()*$B$3)))</f>
        <v>816.28751842776626</v>
      </c>
      <c r="F172" s="56">
        <f>IF(F171&lt;0,F$23*POWER(10,-F171/(10*F$24)),IF(F169&lt;0,F$21*POWER(10,-F169/(10*F$22)),0.3*POWER(10,F167/(10*F$20))/(4*PI()*$B$3)))</f>
        <v>1577.449462663754</v>
      </c>
      <c r="G172" s="57">
        <f>IF(G171&lt;0,G$23*POWER(10,-G171/(10*G$24)),IF(G169&lt;0,G$21*POWER(10,-G169/(10*G$22)),0.3*POWER(10,G167/(10*G$20))/(4*PI()*$B$3)))</f>
        <v>876.01034230991763</v>
      </c>
    </row>
    <row r="173" spans="1:7" x14ac:dyDescent="0.25">
      <c r="A173" s="11" t="s">
        <v>82</v>
      </c>
      <c r="B173" s="8"/>
      <c r="C173" s="9"/>
      <c r="D173" s="13"/>
      <c r="E173" s="13"/>
      <c r="F173" s="13"/>
      <c r="G173" s="15"/>
    </row>
    <row r="174" spans="1:7" x14ac:dyDescent="0.25">
      <c r="A174" s="11" t="s">
        <v>40</v>
      </c>
      <c r="B174" s="16">
        <v>12</v>
      </c>
      <c r="C174" s="48" t="s">
        <v>14</v>
      </c>
      <c r="D174" s="13">
        <f>$B174</f>
        <v>12</v>
      </c>
      <c r="E174" s="13">
        <f>$B174</f>
        <v>12</v>
      </c>
      <c r="F174" s="13">
        <f>$B174</f>
        <v>12</v>
      </c>
      <c r="G174" s="15">
        <f>$B174</f>
        <v>12</v>
      </c>
    </row>
    <row r="175" spans="1:7" x14ac:dyDescent="0.25">
      <c r="A175" s="43" t="s">
        <v>32</v>
      </c>
      <c r="B175" s="8"/>
      <c r="C175" s="9" t="s">
        <v>12</v>
      </c>
      <c r="D175" s="13">
        <f>D166+D174</f>
        <v>-92</v>
      </c>
      <c r="E175" s="13">
        <f>E166+E174</f>
        <v>-92</v>
      </c>
      <c r="F175" s="13">
        <f>F166+F174</f>
        <v>-92</v>
      </c>
      <c r="G175" s="15">
        <f>G166+G174</f>
        <v>-92</v>
      </c>
    </row>
    <row r="176" spans="1:7" x14ac:dyDescent="0.25">
      <c r="A176" s="7" t="s">
        <v>39</v>
      </c>
      <c r="B176" s="45"/>
      <c r="C176" s="47" t="s">
        <v>14</v>
      </c>
      <c r="D176" s="35">
        <f>-(D175-D147)</f>
        <v>107</v>
      </c>
      <c r="E176" s="35">
        <f>-(E175-E147)</f>
        <v>107</v>
      </c>
      <c r="F176" s="35">
        <f>-(F175-F147)</f>
        <v>107</v>
      </c>
      <c r="G176" s="42">
        <f>-(G175-G147)</f>
        <v>107</v>
      </c>
    </row>
    <row r="177" spans="1:7" x14ac:dyDescent="0.25">
      <c r="A177" s="11" t="s">
        <v>33</v>
      </c>
      <c r="B177" s="8"/>
      <c r="C177" s="48" t="s">
        <v>14</v>
      </c>
      <c r="D177" s="13">
        <f>-10*D$20*LOG(0.3/(4*PI()*D$21*$B$3),10)</f>
        <v>83.908488987370035</v>
      </c>
      <c r="E177" s="13">
        <f>-10*E$20*LOG(0.3/(4*PI()*E$21*$B$3),10)</f>
        <v>89.929088900649646</v>
      </c>
      <c r="F177" s="13">
        <f>-10*F$20*LOG(0.3/(4*PI()*F$21*$B$3),10)</f>
        <v>95.949688813929271</v>
      </c>
      <c r="G177" s="15">
        <f>-10*G$20*LOG(0.3/(4*PI()*G$21*$B$3),10)</f>
        <v>71.306714688805911</v>
      </c>
    </row>
    <row r="178" spans="1:7" x14ac:dyDescent="0.25">
      <c r="A178" s="11" t="s">
        <v>41</v>
      </c>
      <c r="B178" s="8"/>
      <c r="C178" s="48" t="s">
        <v>14</v>
      </c>
      <c r="D178" s="13">
        <f>-(D176-D177)</f>
        <v>-23.091511012629965</v>
      </c>
      <c r="E178" s="13">
        <f>-(E176-E177)</f>
        <v>-17.070911099350354</v>
      </c>
      <c r="F178" s="13">
        <f>-(F176-F177)</f>
        <v>-11.050311186070729</v>
      </c>
      <c r="G178" s="15">
        <f>-(G176-G177)</f>
        <v>-35.693285311194089</v>
      </c>
    </row>
    <row r="179" spans="1:7" x14ac:dyDescent="0.25">
      <c r="A179" s="11" t="s">
        <v>34</v>
      </c>
      <c r="B179" s="8"/>
      <c r="C179" s="48" t="s">
        <v>14</v>
      </c>
      <c r="D179" s="13">
        <f>D177+10*D$22*LOG(D$23/D$21,10)</f>
        <v>95.347628822601322</v>
      </c>
      <c r="E179" s="13">
        <f>E177+10*E$22*LOG(E$23/E$21,10)</f>
        <v>99.863078757561027</v>
      </c>
      <c r="F179" s="13">
        <f>F177+10*F$22*LOG(F$23/F$21,10)</f>
        <v>112.80736857111222</v>
      </c>
      <c r="G179" s="15">
        <f>G177+10*G$22*LOG(G$23/G$21,10)</f>
        <v>120.83034952357744</v>
      </c>
    </row>
    <row r="180" spans="1:7" x14ac:dyDescent="0.25">
      <c r="A180" s="11" t="s">
        <v>41</v>
      </c>
      <c r="B180" s="8"/>
      <c r="C180" s="48" t="s">
        <v>14</v>
      </c>
      <c r="D180" s="13">
        <f>-(D176-D179)</f>
        <v>-11.652371177398678</v>
      </c>
      <c r="E180" s="13">
        <f>-(E176-E179)</f>
        <v>-7.136921242438973</v>
      </c>
      <c r="F180" s="13">
        <f>-(F176-F179)</f>
        <v>5.8073685711122209</v>
      </c>
      <c r="G180" s="15">
        <f>-(G176-G179)</f>
        <v>13.830349523577439</v>
      </c>
    </row>
    <row r="181" spans="1:7" ht="18.75" thickBot="1" x14ac:dyDescent="0.3">
      <c r="A181" s="17" t="s">
        <v>83</v>
      </c>
      <c r="B181" s="46"/>
      <c r="C181" s="55" t="s">
        <v>38</v>
      </c>
      <c r="D181" s="58">
        <f>IF(D180&lt;0,D$23*POWER(10,-D180/(10*D$24)),IF(D178&lt;0,D$21*POWER(10,-D178/(10*D$22)),0.3*POWER(10,D176/(10*D$20))/(4*PI()*$B$3)))</f>
        <v>238.88855631622692</v>
      </c>
      <c r="E181" s="58">
        <f>IF(E180&lt;0,E$23*POWER(10,-E180/(10*E$24)),IF(E178&lt;0,E$21*POWER(10,-E178/(10*E$22)),0.3*POWER(10,E176/(10*E$20))/(4*PI()*$B$3)))</f>
        <v>394.50606311782485</v>
      </c>
      <c r="F181" s="58">
        <f>IF(F180&lt;0,F$23*POWER(10,-F180/(10*F$24)),IF(F178&lt;0,F$21*POWER(10,-F178/(10*F$22)),0.3*POWER(10,F176/(10*F$20))/(4*PI()*$B$3)))</f>
        <v>635.17578975208596</v>
      </c>
      <c r="G181" s="59">
        <f>IF(G180&lt;0,G$23*POWER(10,-G180/(10*G$24)),IF(G178&lt;0,G$21*POWER(10,-G178/(10*G$22)),0.3*POWER(10,G176/(10*G$20))/(4*PI()*$B$3)))</f>
        <v>314.82179378275521</v>
      </c>
    </row>
  </sheetData>
  <mergeCells count="5">
    <mergeCell ref="K3:N3"/>
    <mergeCell ref="I5:I6"/>
    <mergeCell ref="I7:I8"/>
    <mergeCell ref="I9:I10"/>
    <mergeCell ref="I11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zoomScale="70" zoomScaleNormal="70" workbookViewId="0">
      <selection activeCell="I18" sqref="I18"/>
    </sheetView>
  </sheetViews>
  <sheetFormatPr defaultColWidth="9.140625" defaultRowHeight="15" x14ac:dyDescent="0.25"/>
  <cols>
    <col min="1" max="1" width="58.7109375" bestFit="1" customWidth="1"/>
    <col min="4" max="4" width="7.28515625" bestFit="1" customWidth="1"/>
    <col min="9" max="14" width="10.7109375" customWidth="1"/>
  </cols>
  <sheetData>
    <row r="1" spans="1:14" x14ac:dyDescent="0.25">
      <c r="A1" s="50" t="s">
        <v>45</v>
      </c>
    </row>
    <row r="2" spans="1:14" ht="15.75" thickBot="1" x14ac:dyDescent="0.3">
      <c r="A2" s="50" t="s">
        <v>46</v>
      </c>
    </row>
    <row r="3" spans="1:14" ht="15.75" thickBot="1" x14ac:dyDescent="0.3">
      <c r="A3" s="1" t="s">
        <v>0</v>
      </c>
      <c r="B3" s="1">
        <v>5.85</v>
      </c>
      <c r="C3" s="1"/>
      <c r="D3" s="1" t="s">
        <v>1</v>
      </c>
      <c r="E3" s="1">
        <f>300000000/B3/10^9</f>
        <v>5.1282051282051287E-2</v>
      </c>
      <c r="F3" s="1"/>
      <c r="G3" s="1"/>
      <c r="I3" s="75"/>
      <c r="J3" s="76"/>
      <c r="K3" s="113" t="s">
        <v>95</v>
      </c>
      <c r="L3" s="113"/>
      <c r="M3" s="113"/>
      <c r="N3" s="114"/>
    </row>
    <row r="4" spans="1:14" x14ac:dyDescent="0.25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6" t="s">
        <v>8</v>
      </c>
      <c r="I4" s="77"/>
      <c r="J4" s="71"/>
      <c r="K4" s="47" t="s">
        <v>5</v>
      </c>
      <c r="L4" s="47" t="s">
        <v>6</v>
      </c>
      <c r="M4" s="72" t="s">
        <v>7</v>
      </c>
      <c r="N4" s="78" t="s">
        <v>8</v>
      </c>
    </row>
    <row r="5" spans="1:14" x14ac:dyDescent="0.25">
      <c r="A5" s="7" t="s">
        <v>51</v>
      </c>
      <c r="B5" s="8"/>
      <c r="C5" s="9"/>
      <c r="D5" s="9"/>
      <c r="E5" s="9"/>
      <c r="F5" s="9"/>
      <c r="G5" s="10"/>
      <c r="I5" s="115" t="s">
        <v>93</v>
      </c>
      <c r="J5" s="106" t="s">
        <v>91</v>
      </c>
      <c r="K5" s="74">
        <f>D36</f>
        <v>252.0293734818637</v>
      </c>
      <c r="L5" s="74">
        <f>E36</f>
        <v>419.15000115534309</v>
      </c>
      <c r="M5" s="74">
        <f>F36</f>
        <v>689.61741770891626</v>
      </c>
      <c r="N5" s="74">
        <f>G36</f>
        <v>342.84816245047716</v>
      </c>
    </row>
    <row r="6" spans="1:14" x14ac:dyDescent="0.25">
      <c r="A6" s="11" t="s">
        <v>9</v>
      </c>
      <c r="B6" s="12">
        <v>1</v>
      </c>
      <c r="C6" s="9" t="s">
        <v>10</v>
      </c>
      <c r="D6" s="13">
        <f>B6</f>
        <v>1</v>
      </c>
      <c r="E6" s="13">
        <f>D6</f>
        <v>1</v>
      </c>
      <c r="F6" s="13">
        <f>E6</f>
        <v>1</v>
      </c>
      <c r="G6" s="49">
        <f>F6</f>
        <v>1</v>
      </c>
      <c r="I6" s="116"/>
      <c r="J6" s="48" t="s">
        <v>92</v>
      </c>
      <c r="K6" s="74">
        <f>D45</f>
        <v>111.02742403344669</v>
      </c>
      <c r="L6" s="74">
        <f>E45</f>
        <v>158.58710886709545</v>
      </c>
      <c r="M6" s="74">
        <f>F45</f>
        <v>182.28692740735912</v>
      </c>
      <c r="N6" s="74">
        <f>G45</f>
        <v>95.399537795601077</v>
      </c>
    </row>
    <row r="7" spans="1:14" x14ac:dyDescent="0.25">
      <c r="A7" s="11" t="s">
        <v>11</v>
      </c>
      <c r="B7" s="12">
        <v>33</v>
      </c>
      <c r="C7" s="9" t="s">
        <v>12</v>
      </c>
      <c r="D7" s="13">
        <f>$B7</f>
        <v>33</v>
      </c>
      <c r="E7" s="13">
        <f>$B7</f>
        <v>33</v>
      </c>
      <c r="F7" s="13">
        <f>$B7</f>
        <v>33</v>
      </c>
      <c r="G7" s="15">
        <f>$B7</f>
        <v>33</v>
      </c>
      <c r="I7" s="115" t="s">
        <v>94</v>
      </c>
      <c r="J7" s="106" t="s">
        <v>91</v>
      </c>
      <c r="K7" s="74">
        <f>D81</f>
        <v>312.22984656406135</v>
      </c>
      <c r="L7" s="74">
        <f>E81</f>
        <v>534.11236172969325</v>
      </c>
      <c r="M7" s="74">
        <f>F81</f>
        <v>958.2202947477773</v>
      </c>
      <c r="N7" s="74">
        <f>G81</f>
        <v>482.22528039231781</v>
      </c>
    </row>
    <row r="8" spans="1:14" x14ac:dyDescent="0.25">
      <c r="A8" s="11" t="s">
        <v>13</v>
      </c>
      <c r="B8" s="12">
        <v>0</v>
      </c>
      <c r="C8" s="9" t="s">
        <v>14</v>
      </c>
      <c r="D8" s="13">
        <f>$B8</f>
        <v>0</v>
      </c>
      <c r="E8" s="13">
        <f t="shared" ref="E8:G10" si="0">$B8</f>
        <v>0</v>
      </c>
      <c r="F8" s="13">
        <f t="shared" si="0"/>
        <v>0</v>
      </c>
      <c r="G8" s="15">
        <f t="shared" si="0"/>
        <v>0</v>
      </c>
      <c r="I8" s="116"/>
      <c r="J8" s="48" t="s">
        <v>92</v>
      </c>
      <c r="K8" s="74">
        <f>D90</f>
        <v>139.84186469006329</v>
      </c>
      <c r="L8" s="74">
        <f>E90</f>
        <v>209.64282482767533</v>
      </c>
      <c r="M8" s="74">
        <f>F90</f>
        <v>279.09437210786513</v>
      </c>
      <c r="N8" s="74">
        <f>G90</f>
        <v>134.18204879376117</v>
      </c>
    </row>
    <row r="9" spans="1:14" x14ac:dyDescent="0.25">
      <c r="A9" s="11" t="s">
        <v>15</v>
      </c>
      <c r="B9" s="12">
        <v>15</v>
      </c>
      <c r="C9" s="9" t="s">
        <v>14</v>
      </c>
      <c r="D9" s="13">
        <f>$B9</f>
        <v>15</v>
      </c>
      <c r="E9" s="13">
        <f t="shared" si="0"/>
        <v>15</v>
      </c>
      <c r="F9" s="13">
        <f t="shared" si="0"/>
        <v>15</v>
      </c>
      <c r="G9" s="15">
        <f t="shared" si="0"/>
        <v>15</v>
      </c>
      <c r="I9" s="116" t="s">
        <v>48</v>
      </c>
      <c r="J9" s="106" t="s">
        <v>91</v>
      </c>
      <c r="K9" s="74">
        <f>D127</f>
        <v>863.64423974531132</v>
      </c>
      <c r="L9" s="74">
        <f>E127</f>
        <v>1689.0115895175818</v>
      </c>
      <c r="M9" s="74">
        <f>F127</f>
        <v>3644.1128540797599</v>
      </c>
      <c r="N9" s="74">
        <f>G127</f>
        <v>2437.5508144251435</v>
      </c>
    </row>
    <row r="10" spans="1:14" x14ac:dyDescent="0.25">
      <c r="A10" s="11" t="s">
        <v>16</v>
      </c>
      <c r="B10" s="16">
        <v>10</v>
      </c>
      <c r="C10" s="9" t="s">
        <v>17</v>
      </c>
      <c r="D10" s="13">
        <f>$B10</f>
        <v>10</v>
      </c>
      <c r="E10" s="13">
        <f t="shared" si="0"/>
        <v>10</v>
      </c>
      <c r="F10" s="13">
        <f t="shared" si="0"/>
        <v>10</v>
      </c>
      <c r="G10" s="13">
        <f t="shared" si="0"/>
        <v>10</v>
      </c>
      <c r="I10" s="116"/>
      <c r="J10" s="48" t="s">
        <v>92</v>
      </c>
      <c r="K10" s="74">
        <f>D136</f>
        <v>386.8099806724814</v>
      </c>
      <c r="L10" s="74">
        <f>E136</f>
        <v>680.60602210697198</v>
      </c>
      <c r="M10" s="74">
        <f>F136</f>
        <v>1279.5178931791963</v>
      </c>
      <c r="N10" s="74">
        <f>G136</f>
        <v>678.26299370363176</v>
      </c>
    </row>
    <row r="11" spans="1:14" ht="15.75" thickBot="1" x14ac:dyDescent="0.3">
      <c r="A11" s="17" t="s">
        <v>110</v>
      </c>
      <c r="B11" s="18"/>
      <c r="C11" s="19" t="s">
        <v>18</v>
      </c>
      <c r="D11" s="18">
        <f>D7-SUM(D8:D10)-10*LOG10(D6/1)</f>
        <v>8</v>
      </c>
      <c r="E11" s="18">
        <f>E7-SUM(E8:E10)-10*LOG10(E6/1)</f>
        <v>8</v>
      </c>
      <c r="F11" s="18">
        <f>F7-SUM(F8:F10)-10*LOG10(F6/1)</f>
        <v>8</v>
      </c>
      <c r="G11" s="32">
        <f>G7-SUM(G8:G10)-10*LOG10(G6/1)</f>
        <v>8</v>
      </c>
      <c r="I11" s="116" t="s">
        <v>50</v>
      </c>
      <c r="J11" s="106" t="s">
        <v>91</v>
      </c>
      <c r="K11" s="74">
        <f>D172</f>
        <v>697.12655292091824</v>
      </c>
      <c r="L11" s="74">
        <f>E172</f>
        <v>1325.4686849130921</v>
      </c>
      <c r="M11" s="74">
        <f>F172</f>
        <v>2756.6377355817708</v>
      </c>
      <c r="N11" s="74">
        <f>G172</f>
        <v>1733.02780170593</v>
      </c>
    </row>
    <row r="12" spans="1:14" ht="15.75" thickBot="1" x14ac:dyDescent="0.3">
      <c r="A12" s="20"/>
      <c r="B12" s="21"/>
      <c r="C12" s="22"/>
      <c r="D12" s="23"/>
      <c r="E12" s="24"/>
      <c r="F12" s="25"/>
      <c r="G12" s="1"/>
      <c r="I12" s="117"/>
      <c r="J12" s="107" t="s">
        <v>92</v>
      </c>
      <c r="K12" s="80">
        <f>D181</f>
        <v>312.22984656406135</v>
      </c>
      <c r="L12" s="80">
        <f>E181</f>
        <v>534.11236172969325</v>
      </c>
      <c r="M12" s="80">
        <f>F181</f>
        <v>958.2202947477773</v>
      </c>
      <c r="N12" s="80">
        <f>G181</f>
        <v>482.22528039231781</v>
      </c>
    </row>
    <row r="13" spans="1:14" x14ac:dyDescent="0.25">
      <c r="A13" s="26" t="s">
        <v>61</v>
      </c>
      <c r="B13" s="27"/>
      <c r="C13" s="28"/>
      <c r="D13" s="27"/>
      <c r="E13" s="27"/>
      <c r="F13" s="27"/>
      <c r="G13" s="29"/>
    </row>
    <row r="14" spans="1:14" x14ac:dyDescent="0.25">
      <c r="A14" s="7" t="s">
        <v>19</v>
      </c>
      <c r="B14" s="30">
        <v>1</v>
      </c>
      <c r="C14" s="9" t="s">
        <v>10</v>
      </c>
      <c r="D14" s="37">
        <f t="shared" ref="D14:G16" si="1">$B14</f>
        <v>1</v>
      </c>
      <c r="E14" s="37">
        <f t="shared" si="1"/>
        <v>1</v>
      </c>
      <c r="F14" s="37">
        <f t="shared" si="1"/>
        <v>1</v>
      </c>
      <c r="G14" s="38">
        <f t="shared" si="1"/>
        <v>1</v>
      </c>
      <c r="I14" t="s">
        <v>137</v>
      </c>
    </row>
    <row r="15" spans="1:14" x14ac:dyDescent="0.25">
      <c r="A15" s="11" t="s">
        <v>20</v>
      </c>
      <c r="B15" s="30">
        <v>-84</v>
      </c>
      <c r="C15" s="9" t="s">
        <v>12</v>
      </c>
      <c r="D15" s="13">
        <f t="shared" si="1"/>
        <v>-84</v>
      </c>
      <c r="E15" s="13">
        <f t="shared" si="1"/>
        <v>-84</v>
      </c>
      <c r="F15" s="13">
        <f t="shared" si="1"/>
        <v>-84</v>
      </c>
      <c r="G15" s="15">
        <f t="shared" si="1"/>
        <v>-84</v>
      </c>
    </row>
    <row r="16" spans="1:14" x14ac:dyDescent="0.25">
      <c r="A16" s="11" t="s">
        <v>21</v>
      </c>
      <c r="B16" s="30">
        <v>0</v>
      </c>
      <c r="C16" s="9" t="s">
        <v>17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5">
        <f t="shared" si="1"/>
        <v>0</v>
      </c>
    </row>
    <row r="17" spans="1:7" ht="15.75" thickBot="1" x14ac:dyDescent="0.3">
      <c r="A17" s="17" t="s">
        <v>63</v>
      </c>
      <c r="B17" s="31"/>
      <c r="C17" s="19" t="s">
        <v>18</v>
      </c>
      <c r="D17" s="18">
        <f>D15-10*LOG(D14,10)-D16</f>
        <v>-84</v>
      </c>
      <c r="E17" s="18">
        <f>E15-10*LOG(E14,10)-E16</f>
        <v>-84</v>
      </c>
      <c r="F17" s="18">
        <f>F15-10*LOG(F14,10)-F16</f>
        <v>-84</v>
      </c>
      <c r="G17" s="32">
        <f>G15-10*LOG(G14,10)-G16</f>
        <v>-84</v>
      </c>
    </row>
    <row r="18" spans="1:7" ht="15.75" thickBot="1" x14ac:dyDescent="0.3">
      <c r="A18" s="20"/>
      <c r="B18" s="23"/>
      <c r="C18" s="22"/>
      <c r="D18" s="23"/>
      <c r="E18" s="24"/>
      <c r="F18" s="25"/>
      <c r="G18" s="1"/>
    </row>
    <row r="19" spans="1:7" x14ac:dyDescent="0.25">
      <c r="A19" s="26" t="s">
        <v>22</v>
      </c>
      <c r="B19" s="33"/>
      <c r="C19" s="34"/>
      <c r="D19" s="33"/>
      <c r="E19" s="33"/>
      <c r="F19" s="33"/>
      <c r="G19" s="29"/>
    </row>
    <row r="20" spans="1:7" x14ac:dyDescent="0.25">
      <c r="A20" s="11" t="s">
        <v>23</v>
      </c>
      <c r="B20" s="35"/>
      <c r="C20" s="36"/>
      <c r="D20" s="37">
        <v>2</v>
      </c>
      <c r="E20" s="37">
        <v>2</v>
      </c>
      <c r="F20" s="37">
        <v>2</v>
      </c>
      <c r="G20" s="38">
        <v>2</v>
      </c>
    </row>
    <row r="21" spans="1:7" x14ac:dyDescent="0.25">
      <c r="A21" s="11" t="s">
        <v>24</v>
      </c>
      <c r="B21" s="35"/>
      <c r="C21" s="36"/>
      <c r="D21" s="13">
        <v>64</v>
      </c>
      <c r="E21" s="13">
        <v>128</v>
      </c>
      <c r="F21" s="13">
        <v>256</v>
      </c>
      <c r="G21" s="15">
        <v>15</v>
      </c>
    </row>
    <row r="22" spans="1:7" x14ac:dyDescent="0.25">
      <c r="A22" s="11" t="s">
        <v>25</v>
      </c>
      <c r="B22" s="35"/>
      <c r="C22" s="36"/>
      <c r="D22" s="37">
        <v>3.8</v>
      </c>
      <c r="E22" s="37">
        <v>3.3</v>
      </c>
      <c r="F22" s="37">
        <v>2.8</v>
      </c>
      <c r="G22" s="38">
        <v>2.7</v>
      </c>
    </row>
    <row r="23" spans="1:7" x14ac:dyDescent="0.25">
      <c r="A23" s="11" t="s">
        <v>26</v>
      </c>
      <c r="B23" s="35"/>
      <c r="C23" s="36"/>
      <c r="D23" s="13">
        <v>128</v>
      </c>
      <c r="E23" s="13">
        <v>256</v>
      </c>
      <c r="F23" s="13">
        <v>1024</v>
      </c>
      <c r="G23" s="15">
        <v>1024</v>
      </c>
    </row>
    <row r="24" spans="1:7" ht="15.75" thickBot="1" x14ac:dyDescent="0.3">
      <c r="A24" s="39" t="s">
        <v>27</v>
      </c>
      <c r="B24" s="18"/>
      <c r="C24" s="19"/>
      <c r="D24" s="40">
        <v>4.3</v>
      </c>
      <c r="E24" s="40">
        <v>3.8</v>
      </c>
      <c r="F24" s="40">
        <v>3.3</v>
      </c>
      <c r="G24" s="41">
        <v>2.7</v>
      </c>
    </row>
    <row r="25" spans="1:7" ht="15.75" thickBot="1" x14ac:dyDescent="0.3">
      <c r="A25" s="1"/>
      <c r="B25" s="1"/>
      <c r="C25" s="1"/>
      <c r="D25" s="1"/>
      <c r="E25" s="1"/>
      <c r="F25" s="1"/>
      <c r="G25" s="1"/>
    </row>
    <row r="26" spans="1:7" x14ac:dyDescent="0.25">
      <c r="A26" s="26" t="s">
        <v>28</v>
      </c>
      <c r="B26" s="27"/>
      <c r="C26" s="28"/>
      <c r="D26" s="27"/>
      <c r="E26" s="27"/>
      <c r="F26" s="27"/>
      <c r="G26" s="29"/>
    </row>
    <row r="27" spans="1:7" x14ac:dyDescent="0.25">
      <c r="A27" s="11" t="s">
        <v>29</v>
      </c>
      <c r="B27" s="12">
        <v>6</v>
      </c>
      <c r="C27" s="9" t="s">
        <v>14</v>
      </c>
      <c r="D27" s="13">
        <f>$B$27</f>
        <v>6</v>
      </c>
      <c r="E27" s="13">
        <f>$B$27</f>
        <v>6</v>
      </c>
      <c r="F27" s="13">
        <f>$B$27</f>
        <v>6</v>
      </c>
      <c r="G27" s="15">
        <f>$B$27</f>
        <v>6</v>
      </c>
    </row>
    <row r="28" spans="1:7" x14ac:dyDescent="0.25">
      <c r="A28" s="7" t="s">
        <v>30</v>
      </c>
      <c r="B28" s="35"/>
      <c r="C28" s="36" t="s">
        <v>18</v>
      </c>
      <c r="D28" s="35">
        <f>D17-D27</f>
        <v>-90</v>
      </c>
      <c r="E28" s="35">
        <f>E17-E27</f>
        <v>-90</v>
      </c>
      <c r="F28" s="35">
        <f>F17-F27</f>
        <v>-90</v>
      </c>
      <c r="G28" s="42">
        <f>G17-G27</f>
        <v>-90</v>
      </c>
    </row>
    <row r="29" spans="1:7" x14ac:dyDescent="0.25">
      <c r="A29" s="11" t="s">
        <v>54</v>
      </c>
      <c r="B29" s="8"/>
      <c r="C29" s="9"/>
      <c r="D29" s="13"/>
      <c r="E29" s="13"/>
      <c r="F29" s="13"/>
      <c r="G29" s="15"/>
    </row>
    <row r="30" spans="1:7" x14ac:dyDescent="0.25">
      <c r="A30" s="43" t="s">
        <v>32</v>
      </c>
      <c r="B30" s="44"/>
      <c r="C30" s="9" t="s">
        <v>18</v>
      </c>
      <c r="D30" s="13">
        <f>D28-D10</f>
        <v>-100</v>
      </c>
      <c r="E30" s="13">
        <f>E28-E10</f>
        <v>-100</v>
      </c>
      <c r="F30" s="13">
        <f>F28-F10</f>
        <v>-100</v>
      </c>
      <c r="G30" s="15">
        <f>G28-G10</f>
        <v>-100</v>
      </c>
    </row>
    <row r="31" spans="1:7" x14ac:dyDescent="0.25">
      <c r="A31" s="7" t="s">
        <v>39</v>
      </c>
      <c r="B31" s="13"/>
      <c r="C31" s="47" t="s">
        <v>14</v>
      </c>
      <c r="D31" s="35">
        <f>-D30+D11</f>
        <v>108</v>
      </c>
      <c r="E31" s="35">
        <f>-E30+E11</f>
        <v>108</v>
      </c>
      <c r="F31" s="35">
        <f>-F30+F11</f>
        <v>108</v>
      </c>
      <c r="G31" s="42">
        <f>-G30+G11</f>
        <v>108</v>
      </c>
    </row>
    <row r="32" spans="1:7" x14ac:dyDescent="0.25">
      <c r="A32" s="11" t="s">
        <v>33</v>
      </c>
      <c r="B32" s="8"/>
      <c r="C32" s="48" t="s">
        <v>14</v>
      </c>
      <c r="D32" s="13">
        <f>-10*D20*LOG(0.3/(4*PI()*D21*$B$3),10)</f>
        <v>83.908488987370035</v>
      </c>
      <c r="E32" s="13">
        <f>-10*E20*LOG(0.3/(4*PI()*E21*$B$3),10)</f>
        <v>89.929088900649646</v>
      </c>
      <c r="F32" s="13">
        <f>-10*F20*LOG(0.3/(4*PI()*F21*$B$3),10)</f>
        <v>95.949688813929271</v>
      </c>
      <c r="G32" s="15">
        <f>-10*G20*LOG(0.3/(4*PI()*G21*$B$3),10)</f>
        <v>71.306714688805911</v>
      </c>
    </row>
    <row r="33" spans="1:7" x14ac:dyDescent="0.25">
      <c r="A33" s="11" t="s">
        <v>41</v>
      </c>
      <c r="B33" s="8"/>
      <c r="C33" s="48" t="s">
        <v>14</v>
      </c>
      <c r="D33" s="13">
        <f>-D31+D32</f>
        <v>-24.091511012629965</v>
      </c>
      <c r="E33" s="13">
        <f>-E31+E32</f>
        <v>-18.070911099350354</v>
      </c>
      <c r="F33" s="13">
        <f>-F31+F32</f>
        <v>-12.050311186070729</v>
      </c>
      <c r="G33" s="15">
        <f>-G31+G32</f>
        <v>-36.693285311194089</v>
      </c>
    </row>
    <row r="34" spans="1:7" x14ac:dyDescent="0.25">
      <c r="A34" s="11" t="s">
        <v>34</v>
      </c>
      <c r="B34" s="8"/>
      <c r="C34" s="48" t="s">
        <v>14</v>
      </c>
      <c r="D34" s="13">
        <f>D32+10*D22*LOG(D23/D21,10)</f>
        <v>95.347628822601322</v>
      </c>
      <c r="E34" s="13">
        <f>E32+10*E22*LOG(E23/E21,10)</f>
        <v>99.863078757561027</v>
      </c>
      <c r="F34" s="13">
        <f>F32+10*F22*LOG(F23/F21,10)</f>
        <v>112.80736857111222</v>
      </c>
      <c r="G34" s="15">
        <f>G32+10*G22*LOG(G23/G21,10)</f>
        <v>120.83034952357744</v>
      </c>
    </row>
    <row r="35" spans="1:7" x14ac:dyDescent="0.25">
      <c r="A35" s="11" t="s">
        <v>41</v>
      </c>
      <c r="B35" s="8"/>
      <c r="C35" s="48" t="s">
        <v>14</v>
      </c>
      <c r="D35" s="13">
        <f>-D31+D34</f>
        <v>-12.652371177398678</v>
      </c>
      <c r="E35" s="13">
        <f>-E31+E34</f>
        <v>-8.136921242438973</v>
      </c>
      <c r="F35" s="13">
        <f>-F31+F34</f>
        <v>4.8073685711122209</v>
      </c>
      <c r="G35" s="15">
        <f>-G31+G34</f>
        <v>12.830349523577439</v>
      </c>
    </row>
    <row r="36" spans="1:7" ht="18" x14ac:dyDescent="0.25">
      <c r="A36" s="7" t="s">
        <v>56</v>
      </c>
      <c r="B36" s="44"/>
      <c r="C36" s="47" t="s">
        <v>14</v>
      </c>
      <c r="D36" s="56">
        <f>IF(D35&lt;0,D$23*POWER(10,-D35/(10*D$24)),IF(D33&lt;0,D$21*POWER(10,-D33/(10*D$22)),0.3*POWER(10,D31/(10*D$20))/(4*PI()*$B$3)))</f>
        <v>252.0293734818637</v>
      </c>
      <c r="E36" s="56">
        <f>IF(E35&lt;0,E$23*POWER(10,-E35/(10*E$24)),IF(E33&lt;0,E$21*POWER(10,-E33/(10*E$22)),0.3*POWER(10,E31/(10*E$20))/(4*PI()*$B$3)))</f>
        <v>419.15000115534309</v>
      </c>
      <c r="F36" s="56">
        <f>IF(F35&lt;0,F$23*POWER(10,-F35/(10*F$24)),IF(F33&lt;0,F$21*POWER(10,-F33/(10*F$22)),0.3*POWER(10,F31/(10*F$20))/(4*PI()*$B$3)))</f>
        <v>689.61741770891626</v>
      </c>
      <c r="G36" s="57">
        <f>IF(G35&lt;0,G$23*POWER(10,-G35/(10*G$24)),IF(G33&lt;0,G$21*POWER(10,-G33/(10*G$22)),0.3*POWER(10,G31/(10*G$20))/(4*PI()*$B$3)))</f>
        <v>342.84816245047716</v>
      </c>
    </row>
    <row r="37" spans="1:7" x14ac:dyDescent="0.25">
      <c r="A37" s="11" t="s">
        <v>55</v>
      </c>
      <c r="B37" s="8"/>
      <c r="C37" s="9"/>
      <c r="D37" s="13"/>
      <c r="E37" s="13"/>
      <c r="F37" s="13"/>
      <c r="G37" s="15"/>
    </row>
    <row r="38" spans="1:7" x14ac:dyDescent="0.25">
      <c r="A38" s="11" t="s">
        <v>40</v>
      </c>
      <c r="B38" s="16">
        <v>15</v>
      </c>
      <c r="C38" s="48" t="s">
        <v>14</v>
      </c>
      <c r="D38" s="13">
        <f>$B38</f>
        <v>15</v>
      </c>
      <c r="E38" s="13">
        <f>$B38</f>
        <v>15</v>
      </c>
      <c r="F38" s="13">
        <f>$B38</f>
        <v>15</v>
      </c>
      <c r="G38" s="15">
        <f>$B38</f>
        <v>15</v>
      </c>
    </row>
    <row r="39" spans="1:7" x14ac:dyDescent="0.25">
      <c r="A39" s="43" t="s">
        <v>32</v>
      </c>
      <c r="B39" s="8"/>
      <c r="C39" s="48" t="s">
        <v>18</v>
      </c>
      <c r="D39" s="13">
        <f>D30+D38</f>
        <v>-85</v>
      </c>
      <c r="E39" s="13">
        <f>E30+E38</f>
        <v>-85</v>
      </c>
      <c r="F39" s="13">
        <f>F30+F38</f>
        <v>-85</v>
      </c>
      <c r="G39" s="15">
        <f>G30+G38</f>
        <v>-85</v>
      </c>
    </row>
    <row r="40" spans="1:7" x14ac:dyDescent="0.25">
      <c r="A40" s="7" t="s">
        <v>39</v>
      </c>
      <c r="B40" s="45"/>
      <c r="C40" s="47" t="s">
        <v>14</v>
      </c>
      <c r="D40" s="35">
        <f>-D39+D11</f>
        <v>93</v>
      </c>
      <c r="E40" s="35">
        <f>-E39+E11</f>
        <v>93</v>
      </c>
      <c r="F40" s="35">
        <f>-F39+F11</f>
        <v>93</v>
      </c>
      <c r="G40" s="42">
        <f>-G39+G11</f>
        <v>93</v>
      </c>
    </row>
    <row r="41" spans="1:7" x14ac:dyDescent="0.25">
      <c r="A41" s="11" t="s">
        <v>33</v>
      </c>
      <c r="B41" s="8"/>
      <c r="C41" s="48" t="s">
        <v>14</v>
      </c>
      <c r="D41" s="13">
        <f>-10*D$20*LOG(0.3/(4*PI()*D$21*$B$3),10)</f>
        <v>83.908488987370035</v>
      </c>
      <c r="E41" s="13">
        <f>-10*E$20*LOG(0.3/(4*PI()*E$21*$B$3),10)</f>
        <v>89.929088900649646</v>
      </c>
      <c r="F41" s="13">
        <f>-10*F$20*LOG(0.3/(4*PI()*F$21*$B$3),10)</f>
        <v>95.949688813929271</v>
      </c>
      <c r="G41" s="15">
        <f>-10*G$20*LOG(0.3/(4*PI()*G$21*$B$3),10)</f>
        <v>71.306714688805911</v>
      </c>
    </row>
    <row r="42" spans="1:7" x14ac:dyDescent="0.25">
      <c r="A42" s="11" t="s">
        <v>41</v>
      </c>
      <c r="B42" s="8"/>
      <c r="C42" s="48" t="s">
        <v>14</v>
      </c>
      <c r="D42" s="13">
        <f>-D40+D41</f>
        <v>-9.0915110126299652</v>
      </c>
      <c r="E42" s="13">
        <f>-E40+E41</f>
        <v>-3.0709110993503543</v>
      </c>
      <c r="F42" s="13">
        <f>-F40+F41</f>
        <v>2.9496888139292707</v>
      </c>
      <c r="G42" s="15">
        <f>-G40+G41</f>
        <v>-21.693285311194089</v>
      </c>
    </row>
    <row r="43" spans="1:7" x14ac:dyDescent="0.25">
      <c r="A43" s="11" t="s">
        <v>34</v>
      </c>
      <c r="B43" s="8"/>
      <c r="C43" s="48" t="s">
        <v>14</v>
      </c>
      <c r="D43" s="13">
        <f>D41+10*D$22*LOG(D$23/D$21,10)</f>
        <v>95.347628822601322</v>
      </c>
      <c r="E43" s="13">
        <f>E41+10*E$22*LOG(E$23/E$21,10)</f>
        <v>99.863078757561027</v>
      </c>
      <c r="F43" s="13">
        <f>F41+10*F$22*LOG(F$23/F$21,10)</f>
        <v>112.80736857111222</v>
      </c>
      <c r="G43" s="15">
        <f>G41+10*G$22*LOG(G$23/G$21,10)</f>
        <v>120.83034952357744</v>
      </c>
    </row>
    <row r="44" spans="1:7" x14ac:dyDescent="0.25">
      <c r="A44" s="11" t="s">
        <v>41</v>
      </c>
      <c r="B44" s="8"/>
      <c r="C44" s="48" t="s">
        <v>14</v>
      </c>
      <c r="D44" s="13">
        <f>-D40+D43</f>
        <v>2.3476288226013224</v>
      </c>
      <c r="E44" s="13">
        <f>-E40+E43</f>
        <v>6.863078757561027</v>
      </c>
      <c r="F44" s="13">
        <f>-F40+F43</f>
        <v>19.807368571112221</v>
      </c>
      <c r="G44" s="15">
        <f>-G40+G43</f>
        <v>27.830349523577439</v>
      </c>
    </row>
    <row r="45" spans="1:7" ht="18.75" thickBot="1" x14ac:dyDescent="0.3">
      <c r="A45" s="17" t="s">
        <v>57</v>
      </c>
      <c r="B45" s="46"/>
      <c r="C45" s="19" t="s">
        <v>38</v>
      </c>
      <c r="D45" s="58">
        <f>IF(D44&lt;0,D$23*POWER(10,-D44/(10*D$24)),IF(D42&lt;0,D$21*POWER(10,-D42/(10*D$22)),0.3*POWER(10,D40/(10*D$20))/(4*PI()*$B$3)))</f>
        <v>111.02742403344669</v>
      </c>
      <c r="E45" s="58">
        <f>IF(E44&lt;0,E$23*POWER(10,-E44/(10*E$24)),IF(E42&lt;0,E$21*POWER(10,-E42/(10*E$22)),0.3*POWER(10,E40/(10*E$20))/(4*PI()*$B$3)))</f>
        <v>158.58710886709545</v>
      </c>
      <c r="F45" s="58">
        <f>IF(F44&lt;0,F$23*POWER(10,-F44/(10*F$24)),IF(F42&lt;0,F$21*POWER(10,-F42/(10*F$22)),0.3*POWER(10,F40/(10*F$20))/(4*PI()*$B$3)))</f>
        <v>182.28692740735912</v>
      </c>
      <c r="G45" s="59">
        <f>IF(G44&lt;0,G$23*POWER(10,-G44/(10*G$24)),IF(G42&lt;0,G$21*POWER(10,-G42/(10*G$22)),0.3*POWER(10,G40/(10*G$20))/(4*PI()*$B$3)))</f>
        <v>95.399537795601077</v>
      </c>
    </row>
    <row r="46" spans="1:7" ht="18" x14ac:dyDescent="0.25">
      <c r="A46" s="51"/>
      <c r="B46" s="52"/>
      <c r="C46" s="53"/>
      <c r="D46" s="54"/>
      <c r="E46" s="54"/>
      <c r="F46" s="54"/>
      <c r="G46" s="54"/>
    </row>
    <row r="47" spans="1:7" x14ac:dyDescent="0.25">
      <c r="A47" s="51" t="s">
        <v>47</v>
      </c>
    </row>
    <row r="48" spans="1:7" ht="15.75" thickBot="1" x14ac:dyDescent="0.3">
      <c r="A48" s="1" t="s">
        <v>0</v>
      </c>
      <c r="B48" s="1">
        <v>5.85</v>
      </c>
      <c r="C48" s="1"/>
      <c r="D48" s="1" t="s">
        <v>1</v>
      </c>
      <c r="E48" s="1">
        <f>300000000/B48/10^9</f>
        <v>5.1282051282051287E-2</v>
      </c>
      <c r="F48" s="1"/>
      <c r="G48" s="1"/>
    </row>
    <row r="49" spans="1:9" x14ac:dyDescent="0.25">
      <c r="A49" s="2" t="s">
        <v>2</v>
      </c>
      <c r="B49" s="3" t="s">
        <v>3</v>
      </c>
      <c r="C49" s="3" t="s">
        <v>4</v>
      </c>
      <c r="D49" s="4" t="s">
        <v>5</v>
      </c>
      <c r="E49" s="4" t="s">
        <v>6</v>
      </c>
      <c r="F49" s="5" t="s">
        <v>7</v>
      </c>
      <c r="G49" s="6" t="s">
        <v>8</v>
      </c>
    </row>
    <row r="50" spans="1:9" x14ac:dyDescent="0.25">
      <c r="A50" s="7" t="s">
        <v>51</v>
      </c>
      <c r="B50" s="8"/>
      <c r="C50" s="9"/>
      <c r="D50" s="9"/>
      <c r="E50" s="9"/>
      <c r="F50" s="9"/>
      <c r="G50" s="10"/>
    </row>
    <row r="51" spans="1:9" x14ac:dyDescent="0.25">
      <c r="A51" s="11" t="s">
        <v>9</v>
      </c>
      <c r="B51" s="12">
        <v>1</v>
      </c>
      <c r="C51" s="9" t="s">
        <v>10</v>
      </c>
      <c r="D51" s="13">
        <f>B51</f>
        <v>1</v>
      </c>
      <c r="E51" s="13">
        <f>D51</f>
        <v>1</v>
      </c>
      <c r="F51" s="13">
        <f>E51</f>
        <v>1</v>
      </c>
      <c r="G51" s="49">
        <f>F51</f>
        <v>1</v>
      </c>
    </row>
    <row r="52" spans="1:9" x14ac:dyDescent="0.25">
      <c r="A52" s="11" t="s">
        <v>11</v>
      </c>
      <c r="B52" s="12">
        <v>33</v>
      </c>
      <c r="C52" s="9" t="s">
        <v>12</v>
      </c>
      <c r="D52" s="13">
        <f>$B52</f>
        <v>33</v>
      </c>
      <c r="E52" s="13">
        <f>$B52</f>
        <v>33</v>
      </c>
      <c r="F52" s="13">
        <f>$B52</f>
        <v>33</v>
      </c>
      <c r="G52" s="15">
        <f>$B52</f>
        <v>33</v>
      </c>
    </row>
    <row r="53" spans="1:9" x14ac:dyDescent="0.25">
      <c r="A53" s="11" t="s">
        <v>13</v>
      </c>
      <c r="B53" s="12">
        <v>0</v>
      </c>
      <c r="C53" s="9" t="s">
        <v>14</v>
      </c>
      <c r="D53" s="13">
        <f>$B53</f>
        <v>0</v>
      </c>
      <c r="E53" s="13">
        <f t="shared" ref="E53:G54" si="2">$B53</f>
        <v>0</v>
      </c>
      <c r="F53" s="13">
        <f t="shared" si="2"/>
        <v>0</v>
      </c>
      <c r="G53" s="15">
        <f t="shared" si="2"/>
        <v>0</v>
      </c>
    </row>
    <row r="54" spans="1:9" x14ac:dyDescent="0.25">
      <c r="A54" s="11" t="s">
        <v>15</v>
      </c>
      <c r="B54" s="12">
        <v>15</v>
      </c>
      <c r="C54" s="9" t="s">
        <v>14</v>
      </c>
      <c r="D54" s="13">
        <f>$B54</f>
        <v>15</v>
      </c>
      <c r="E54" s="13">
        <f t="shared" si="2"/>
        <v>15</v>
      </c>
      <c r="F54" s="13">
        <f t="shared" si="2"/>
        <v>15</v>
      </c>
      <c r="G54" s="15">
        <f t="shared" si="2"/>
        <v>15</v>
      </c>
    </row>
    <row r="55" spans="1:9" x14ac:dyDescent="0.25">
      <c r="A55" s="11" t="s">
        <v>16</v>
      </c>
      <c r="B55" s="16">
        <v>10</v>
      </c>
      <c r="C55" s="9" t="s">
        <v>17</v>
      </c>
      <c r="D55" s="13">
        <f>B55</f>
        <v>10</v>
      </c>
      <c r="E55" s="13">
        <f>D55</f>
        <v>10</v>
      </c>
      <c r="F55" s="13">
        <f>E55</f>
        <v>10</v>
      </c>
      <c r="G55" s="15">
        <f>F55</f>
        <v>10</v>
      </c>
    </row>
    <row r="56" spans="1:9" ht="15.75" thickBot="1" x14ac:dyDescent="0.3">
      <c r="A56" s="17" t="s">
        <v>110</v>
      </c>
      <c r="B56" s="18"/>
      <c r="C56" s="19" t="s">
        <v>18</v>
      </c>
      <c r="D56" s="18">
        <f>D52-SUM(D53:D55)</f>
        <v>8</v>
      </c>
      <c r="E56" s="18">
        <f>E52-SUM(E53:E55)-10*LOG10(E51/1)</f>
        <v>8</v>
      </c>
      <c r="F56" s="18">
        <f>F52-SUM(F53:F55)-10*LOG10(F51/1)</f>
        <v>8</v>
      </c>
      <c r="G56" s="32">
        <f>G52-SUM(G53:G55)</f>
        <v>8</v>
      </c>
    </row>
    <row r="57" spans="1:9" ht="15.75" thickBot="1" x14ac:dyDescent="0.3">
      <c r="A57" s="20"/>
      <c r="B57" s="21"/>
      <c r="C57" s="22"/>
      <c r="D57" s="23"/>
      <c r="E57" s="24"/>
      <c r="F57" s="25"/>
      <c r="G57" s="1"/>
    </row>
    <row r="58" spans="1:9" x14ac:dyDescent="0.25">
      <c r="A58" s="26" t="s">
        <v>60</v>
      </c>
      <c r="B58" s="27"/>
      <c r="C58" s="28"/>
      <c r="D58" s="27"/>
      <c r="E58" s="27"/>
      <c r="F58" s="27"/>
      <c r="G58" s="29"/>
    </row>
    <row r="59" spans="1:9" x14ac:dyDescent="0.25">
      <c r="A59" s="7" t="s">
        <v>19</v>
      </c>
      <c r="B59" s="30">
        <v>20</v>
      </c>
      <c r="C59" s="9" t="s">
        <v>10</v>
      </c>
      <c r="D59" s="13">
        <f t="shared" ref="D59:G61" si="3">$B59</f>
        <v>20</v>
      </c>
      <c r="E59" s="13">
        <f t="shared" si="3"/>
        <v>20</v>
      </c>
      <c r="F59" s="13">
        <f t="shared" si="3"/>
        <v>20</v>
      </c>
      <c r="G59" s="15">
        <f t="shared" si="3"/>
        <v>20</v>
      </c>
      <c r="I59" t="s">
        <v>138</v>
      </c>
    </row>
    <row r="60" spans="1:9" x14ac:dyDescent="0.25">
      <c r="A60" s="11" t="s">
        <v>20</v>
      </c>
      <c r="B60" s="30">
        <v>-88</v>
      </c>
      <c r="C60" s="9" t="s">
        <v>12</v>
      </c>
      <c r="D60" s="13">
        <f t="shared" si="3"/>
        <v>-88</v>
      </c>
      <c r="E60" s="13">
        <f t="shared" si="3"/>
        <v>-88</v>
      </c>
      <c r="F60" s="13">
        <f t="shared" si="3"/>
        <v>-88</v>
      </c>
      <c r="G60" s="15">
        <f t="shared" si="3"/>
        <v>-88</v>
      </c>
    </row>
    <row r="61" spans="1:9" x14ac:dyDescent="0.25">
      <c r="A61" s="11" t="s">
        <v>21</v>
      </c>
      <c r="B61" s="30">
        <v>0</v>
      </c>
      <c r="C61" s="9" t="s">
        <v>17</v>
      </c>
      <c r="D61" s="13">
        <f t="shared" si="3"/>
        <v>0</v>
      </c>
      <c r="E61" s="13">
        <f t="shared" si="3"/>
        <v>0</v>
      </c>
      <c r="F61" s="13">
        <f t="shared" si="3"/>
        <v>0</v>
      </c>
      <c r="G61" s="15">
        <f t="shared" si="3"/>
        <v>0</v>
      </c>
    </row>
    <row r="62" spans="1:9" ht="15.75" thickBot="1" x14ac:dyDescent="0.3">
      <c r="A62" s="17" t="s">
        <v>140</v>
      </c>
      <c r="B62" s="31"/>
      <c r="C62" s="19" t="s">
        <v>12</v>
      </c>
      <c r="D62" s="18">
        <f>D60-D61</f>
        <v>-88</v>
      </c>
      <c r="E62" s="18">
        <f t="shared" ref="E62:G62" si="4">E60-E61</f>
        <v>-88</v>
      </c>
      <c r="F62" s="18">
        <f t="shared" si="4"/>
        <v>-88</v>
      </c>
      <c r="G62" s="18">
        <f t="shared" si="4"/>
        <v>-88</v>
      </c>
    </row>
    <row r="63" spans="1:9" ht="15.75" thickBot="1" x14ac:dyDescent="0.3">
      <c r="A63" s="20"/>
      <c r="B63" s="23"/>
      <c r="C63" s="22"/>
      <c r="D63" s="23"/>
      <c r="E63" s="24"/>
      <c r="F63" s="25"/>
      <c r="G63" s="1"/>
    </row>
    <row r="64" spans="1:9" x14ac:dyDescent="0.25">
      <c r="A64" s="26" t="s">
        <v>22</v>
      </c>
      <c r="B64" s="33"/>
      <c r="C64" s="34"/>
      <c r="D64" s="33"/>
      <c r="E64" s="33"/>
      <c r="F64" s="33"/>
      <c r="G64" s="29"/>
    </row>
    <row r="65" spans="1:7" x14ac:dyDescent="0.25">
      <c r="A65" s="11" t="s">
        <v>23</v>
      </c>
      <c r="B65" s="35"/>
      <c r="C65" s="36"/>
      <c r="D65" s="37">
        <v>2</v>
      </c>
      <c r="E65" s="37">
        <v>2</v>
      </c>
      <c r="F65" s="37">
        <v>2</v>
      </c>
      <c r="G65" s="38">
        <v>2</v>
      </c>
    </row>
    <row r="66" spans="1:7" x14ac:dyDescent="0.25">
      <c r="A66" s="11" t="s">
        <v>24</v>
      </c>
      <c r="B66" s="35"/>
      <c r="C66" s="36"/>
      <c r="D66" s="13">
        <v>64</v>
      </c>
      <c r="E66" s="13">
        <v>128</v>
      </c>
      <c r="F66" s="13">
        <v>256</v>
      </c>
      <c r="G66" s="15">
        <v>15</v>
      </c>
    </row>
    <row r="67" spans="1:7" x14ac:dyDescent="0.25">
      <c r="A67" s="11" t="s">
        <v>25</v>
      </c>
      <c r="B67" s="35"/>
      <c r="C67" s="36"/>
      <c r="D67" s="37">
        <v>3.8</v>
      </c>
      <c r="E67" s="37">
        <v>3.3</v>
      </c>
      <c r="F67" s="37">
        <v>2.8</v>
      </c>
      <c r="G67" s="38">
        <v>2.7</v>
      </c>
    </row>
    <row r="68" spans="1:7" x14ac:dyDescent="0.25">
      <c r="A68" s="11" t="s">
        <v>26</v>
      </c>
      <c r="B68" s="35"/>
      <c r="C68" s="36"/>
      <c r="D68" s="13">
        <v>128</v>
      </c>
      <c r="E68" s="13">
        <v>256</v>
      </c>
      <c r="F68" s="13">
        <v>1024</v>
      </c>
      <c r="G68" s="15">
        <v>1024</v>
      </c>
    </row>
    <row r="69" spans="1:7" ht="15.75" thickBot="1" x14ac:dyDescent="0.3">
      <c r="A69" s="39" t="s">
        <v>27</v>
      </c>
      <c r="B69" s="18"/>
      <c r="C69" s="19"/>
      <c r="D69" s="40">
        <v>4.3</v>
      </c>
      <c r="E69" s="40">
        <v>3.8</v>
      </c>
      <c r="F69" s="40">
        <v>3.3</v>
      </c>
      <c r="G69" s="41">
        <v>2.7</v>
      </c>
    </row>
    <row r="70" spans="1:7" ht="15.75" thickBot="1" x14ac:dyDescent="0.3">
      <c r="A70" s="1"/>
      <c r="B70" s="1"/>
      <c r="C70" s="1"/>
      <c r="D70" s="1"/>
      <c r="E70" s="1"/>
      <c r="F70" s="1"/>
      <c r="G70" s="1"/>
    </row>
    <row r="71" spans="1:7" x14ac:dyDescent="0.25">
      <c r="A71" s="26" t="s">
        <v>28</v>
      </c>
      <c r="B71" s="27"/>
      <c r="C71" s="28"/>
      <c r="D71" s="27"/>
      <c r="E71" s="27"/>
      <c r="F71" s="27"/>
      <c r="G71" s="29"/>
    </row>
    <row r="72" spans="1:7" x14ac:dyDescent="0.25">
      <c r="A72" s="11" t="s">
        <v>29</v>
      </c>
      <c r="B72" s="12">
        <v>6</v>
      </c>
      <c r="C72" s="9" t="s">
        <v>14</v>
      </c>
      <c r="D72" s="13">
        <f>$B$27</f>
        <v>6</v>
      </c>
      <c r="E72" s="13">
        <f>$B$27</f>
        <v>6</v>
      </c>
      <c r="F72" s="13">
        <f>$B$27</f>
        <v>6</v>
      </c>
      <c r="G72" s="15">
        <f>$B$27</f>
        <v>6</v>
      </c>
    </row>
    <row r="73" spans="1:7" x14ac:dyDescent="0.25">
      <c r="A73" s="7" t="s">
        <v>30</v>
      </c>
      <c r="B73" s="35"/>
      <c r="C73" s="36" t="s">
        <v>12</v>
      </c>
      <c r="D73" s="35">
        <f>D62-D72</f>
        <v>-94</v>
      </c>
      <c r="E73" s="35">
        <f>E62-E72</f>
        <v>-94</v>
      </c>
      <c r="F73" s="35">
        <f>F62-F72</f>
        <v>-94</v>
      </c>
      <c r="G73" s="42">
        <f>G62-G72</f>
        <v>-94</v>
      </c>
    </row>
    <row r="74" spans="1:7" x14ac:dyDescent="0.25">
      <c r="A74" s="11" t="s">
        <v>54</v>
      </c>
      <c r="B74" s="8"/>
      <c r="C74" s="9"/>
      <c r="D74" s="13"/>
      <c r="E74" s="13"/>
      <c r="F74" s="13"/>
      <c r="G74" s="15"/>
    </row>
    <row r="75" spans="1:7" x14ac:dyDescent="0.25">
      <c r="A75" s="43" t="s">
        <v>32</v>
      </c>
      <c r="B75" s="44"/>
      <c r="C75" s="9" t="s">
        <v>12</v>
      </c>
      <c r="D75" s="13">
        <f>D73-D55</f>
        <v>-104</v>
      </c>
      <c r="E75" s="13">
        <f>E73-E55</f>
        <v>-104</v>
      </c>
      <c r="F75" s="13">
        <f>F73-F55</f>
        <v>-104</v>
      </c>
      <c r="G75" s="15">
        <f>G73-G55</f>
        <v>-104</v>
      </c>
    </row>
    <row r="76" spans="1:7" x14ac:dyDescent="0.25">
      <c r="A76" s="7" t="s">
        <v>39</v>
      </c>
      <c r="B76" s="13"/>
      <c r="C76" s="47" t="s">
        <v>14</v>
      </c>
      <c r="D76" s="35">
        <f>-D75+D56</f>
        <v>112</v>
      </c>
      <c r="E76" s="35">
        <f>-E75+E56</f>
        <v>112</v>
      </c>
      <c r="F76" s="35">
        <f>-F75+F56</f>
        <v>112</v>
      </c>
      <c r="G76" s="42">
        <f>-G75+G56</f>
        <v>112</v>
      </c>
    </row>
    <row r="77" spans="1:7" x14ac:dyDescent="0.25">
      <c r="A77" s="11" t="s">
        <v>33</v>
      </c>
      <c r="B77" s="8"/>
      <c r="C77" s="9"/>
      <c r="D77" s="13">
        <f>-10*D65*LOG(0.3/(4*PI()*D66*$B$3),10)</f>
        <v>83.908488987370035</v>
      </c>
      <c r="E77" s="13">
        <f>-10*E65*LOG(0.3/(4*PI()*E66*$B$3),10)</f>
        <v>89.929088900649646</v>
      </c>
      <c r="F77" s="13">
        <f>-10*F65*LOG(0.3/(4*PI()*F66*$B$3),10)</f>
        <v>95.949688813929271</v>
      </c>
      <c r="G77" s="15">
        <f>-10*G65*LOG(0.3/(4*PI()*G66*$B$3),10)</f>
        <v>71.306714688805911</v>
      </c>
    </row>
    <row r="78" spans="1:7" x14ac:dyDescent="0.25">
      <c r="A78" s="11" t="s">
        <v>41</v>
      </c>
      <c r="B78" s="8"/>
      <c r="C78" s="48" t="s">
        <v>14</v>
      </c>
      <c r="D78" s="13">
        <f>-D76+D77</f>
        <v>-28.091511012629965</v>
      </c>
      <c r="E78" s="13">
        <f>-E76+E77</f>
        <v>-22.070911099350354</v>
      </c>
      <c r="F78" s="13">
        <f>-F76+F77</f>
        <v>-16.050311186070729</v>
      </c>
      <c r="G78" s="15">
        <f>-G76+G77</f>
        <v>-40.693285311194089</v>
      </c>
    </row>
    <row r="79" spans="1:7" x14ac:dyDescent="0.25">
      <c r="A79" s="11" t="s">
        <v>34</v>
      </c>
      <c r="B79" s="8"/>
      <c r="C79" s="9"/>
      <c r="D79" s="13">
        <f>D77+10*D67*LOG(D68/D66,10)</f>
        <v>95.347628822601322</v>
      </c>
      <c r="E79" s="13">
        <f>E77+10*E67*LOG(E68/E66,10)</f>
        <v>99.863078757561027</v>
      </c>
      <c r="F79" s="13">
        <f>F77+10*F67*LOG(F68/F66,10)</f>
        <v>112.80736857111222</v>
      </c>
      <c r="G79" s="15">
        <f>G77+10*G67*LOG(G68/G66,10)</f>
        <v>120.83034952357744</v>
      </c>
    </row>
    <row r="80" spans="1:7" x14ac:dyDescent="0.25">
      <c r="A80" s="11" t="s">
        <v>41</v>
      </c>
      <c r="B80" s="8"/>
      <c r="C80" s="48" t="s">
        <v>14</v>
      </c>
      <c r="D80" s="13">
        <f>-D76+D79</f>
        <v>-16.652371177398678</v>
      </c>
      <c r="E80" s="13">
        <f>-E76+E79</f>
        <v>-12.136921242438973</v>
      </c>
      <c r="F80" s="13">
        <f>-F76+F79</f>
        <v>0.80736857111222093</v>
      </c>
      <c r="G80" s="15">
        <f>-G76+G79</f>
        <v>8.8303495235774392</v>
      </c>
    </row>
    <row r="81" spans="1:7" ht="18" x14ac:dyDescent="0.25">
      <c r="A81" s="7" t="s">
        <v>56</v>
      </c>
      <c r="B81" s="44"/>
      <c r="C81" s="47" t="s">
        <v>14</v>
      </c>
      <c r="D81" s="56">
        <f>IF(D80&lt;0,D$23*POWER(10,-D80/(10*D$24)),IF(D78&lt;0,D$21*POWER(10,-D78/(10*D$22)),0.3*POWER(10,D76/(10*D$20))/(4*PI()*$B$3)))</f>
        <v>312.22984656406135</v>
      </c>
      <c r="E81" s="56">
        <f>IF(E80&lt;0,E$23*POWER(10,-E80/(10*E$24)),IF(E78&lt;0,E$21*POWER(10,-E78/(10*E$22)),0.3*POWER(10,E76/(10*E$20))/(4*PI()*$B$3)))</f>
        <v>534.11236172969325</v>
      </c>
      <c r="F81" s="56">
        <f>IF(F80&lt;0,F$23*POWER(10,-F80/(10*F$24)),IF(F78&lt;0,F$21*POWER(10,-F78/(10*F$22)),0.3*POWER(10,F76/(10*F$20))/(4*PI()*$B$3)))</f>
        <v>958.2202947477773</v>
      </c>
      <c r="G81" s="57">
        <f>IF(G80&lt;0,G$23*POWER(10,-G80/(10*G$24)),IF(G78&lt;0,G$21*POWER(10,-G78/(10*G$22)),0.3*POWER(10,G76/(10*G$20))/(4*PI()*$B$3)))</f>
        <v>482.22528039231781</v>
      </c>
    </row>
    <row r="82" spans="1:7" x14ac:dyDescent="0.25">
      <c r="A82" s="11" t="s">
        <v>55</v>
      </c>
      <c r="B82" s="8"/>
      <c r="C82" s="9"/>
      <c r="D82" s="13"/>
      <c r="E82" s="13"/>
      <c r="F82" s="13"/>
      <c r="G82" s="15"/>
    </row>
    <row r="83" spans="1:7" x14ac:dyDescent="0.25">
      <c r="A83" s="11" t="s">
        <v>40</v>
      </c>
      <c r="B83" s="16">
        <v>15</v>
      </c>
      <c r="C83" s="48" t="s">
        <v>14</v>
      </c>
      <c r="D83" s="13">
        <f>$B83</f>
        <v>15</v>
      </c>
      <c r="E83" s="13">
        <f>$B83</f>
        <v>15</v>
      </c>
      <c r="F83" s="13">
        <f>$B83</f>
        <v>15</v>
      </c>
      <c r="G83" s="15">
        <f>$B83</f>
        <v>15</v>
      </c>
    </row>
    <row r="84" spans="1:7" x14ac:dyDescent="0.25">
      <c r="A84" s="43" t="s">
        <v>32</v>
      </c>
      <c r="B84" s="8"/>
      <c r="C84" s="48" t="s">
        <v>18</v>
      </c>
      <c r="D84" s="13">
        <f>D75+D83</f>
        <v>-89</v>
      </c>
      <c r="E84" s="13">
        <f>E75+E83</f>
        <v>-89</v>
      </c>
      <c r="F84" s="13">
        <f>F75+F83</f>
        <v>-89</v>
      </c>
      <c r="G84" s="15">
        <f>G75+G83</f>
        <v>-89</v>
      </c>
    </row>
    <row r="85" spans="1:7" x14ac:dyDescent="0.25">
      <c r="A85" s="7" t="s">
        <v>39</v>
      </c>
      <c r="B85" s="45"/>
      <c r="C85" s="47" t="s">
        <v>14</v>
      </c>
      <c r="D85" s="35">
        <f>-D84+D56</f>
        <v>97</v>
      </c>
      <c r="E85" s="35">
        <f>-E84+E56</f>
        <v>97</v>
      </c>
      <c r="F85" s="35">
        <f>-F84+F56</f>
        <v>97</v>
      </c>
      <c r="G85" s="42">
        <f>-G84+G56</f>
        <v>97</v>
      </c>
    </row>
    <row r="86" spans="1:7" x14ac:dyDescent="0.25">
      <c r="A86" s="11" t="s">
        <v>33</v>
      </c>
      <c r="B86" s="8"/>
      <c r="C86" s="9"/>
      <c r="D86" s="13">
        <f>-10*D$20*LOG(0.3/(4*PI()*D$21*$B$3),10)</f>
        <v>83.908488987370035</v>
      </c>
      <c r="E86" s="13">
        <f>-10*E$20*LOG(0.3/(4*PI()*E$21*$B$3),10)</f>
        <v>89.929088900649646</v>
      </c>
      <c r="F86" s="13">
        <f>-10*F$20*LOG(0.3/(4*PI()*F$21*$B$3),10)</f>
        <v>95.949688813929271</v>
      </c>
      <c r="G86" s="15">
        <f>-10*G$20*LOG(0.3/(4*PI()*G$21*$B$3),10)</f>
        <v>71.306714688805911</v>
      </c>
    </row>
    <row r="87" spans="1:7" x14ac:dyDescent="0.25">
      <c r="A87" s="11" t="s">
        <v>41</v>
      </c>
      <c r="B87" s="8"/>
      <c r="C87" s="48" t="s">
        <v>14</v>
      </c>
      <c r="D87" s="13">
        <f>-D85+D86</f>
        <v>-13.091511012629965</v>
      </c>
      <c r="E87" s="13">
        <f>-E85+E86</f>
        <v>-7.0709110993503543</v>
      </c>
      <c r="F87" s="13">
        <f>-F85+F86</f>
        <v>-1.0503111860707293</v>
      </c>
      <c r="G87" s="15">
        <f>-G85+G86</f>
        <v>-25.693285311194089</v>
      </c>
    </row>
    <row r="88" spans="1:7" x14ac:dyDescent="0.25">
      <c r="A88" s="11" t="s">
        <v>34</v>
      </c>
      <c r="B88" s="8"/>
      <c r="C88" s="9"/>
      <c r="D88" s="13">
        <f>D86+10*D$22*LOG(D$23/D$21,10)</f>
        <v>95.347628822601322</v>
      </c>
      <c r="E88" s="13">
        <f>E86+10*E$22*LOG(E$23/E$21,10)</f>
        <v>99.863078757561027</v>
      </c>
      <c r="F88" s="13">
        <f>F86+10*F$22*LOG(F$23/F$21,10)</f>
        <v>112.80736857111222</v>
      </c>
      <c r="G88" s="15">
        <f>G86+10*G$22*LOG(G$23/G$21,10)</f>
        <v>120.83034952357744</v>
      </c>
    </row>
    <row r="89" spans="1:7" x14ac:dyDescent="0.25">
      <c r="A89" s="11" t="s">
        <v>41</v>
      </c>
      <c r="B89" s="8"/>
      <c r="C89" s="48" t="s">
        <v>14</v>
      </c>
      <c r="D89" s="13">
        <f>-D85+D88</f>
        <v>-1.6523711773986776</v>
      </c>
      <c r="E89" s="13">
        <f>-E85+E88</f>
        <v>2.863078757561027</v>
      </c>
      <c r="F89" s="13">
        <f>-F85+F88</f>
        <v>15.807368571112221</v>
      </c>
      <c r="G89" s="15">
        <f>-G85+G88</f>
        <v>23.830349523577439</v>
      </c>
    </row>
    <row r="90" spans="1:7" ht="18.75" thickBot="1" x14ac:dyDescent="0.3">
      <c r="A90" s="17" t="s">
        <v>57</v>
      </c>
      <c r="B90" s="46"/>
      <c r="C90" s="55" t="s">
        <v>38</v>
      </c>
      <c r="D90" s="58">
        <f>IF(D89&lt;0,D$23*POWER(10,-D89/(10*D$24)),IF(D87&lt;0,D$21*POWER(10,-D87/(10*D$22)),0.3*POWER(10,D85/(10*D$20))/(4*PI()*$B$3)))</f>
        <v>139.84186469006329</v>
      </c>
      <c r="E90" s="58">
        <f>IF(E89&lt;0,E$23*POWER(10,-E89/(10*E$24)),IF(E87&lt;0,E$21*POWER(10,-E87/(10*E$22)),0.3*POWER(10,E85/(10*E$20))/(4*PI()*$B$3)))</f>
        <v>209.64282482767533</v>
      </c>
      <c r="F90" s="58">
        <f>IF(F89&lt;0,F$23*POWER(10,-F89/(10*F$24)),IF(F87&lt;0,F$21*POWER(10,-F87/(10*F$22)),0.3*POWER(10,F85/(10*F$20))/(4*PI()*$B$3)))</f>
        <v>279.09437210786513</v>
      </c>
      <c r="G90" s="59">
        <f>IF(G89&lt;0,G$23*POWER(10,-G89/(10*G$24)),IF(G87&lt;0,G$21*POWER(10,-G87/(10*G$22)),0.3*POWER(10,G85/(10*G$20))/(4*PI()*$B$3)))</f>
        <v>134.18204879376117</v>
      </c>
    </row>
    <row r="91" spans="1:7" ht="18" x14ac:dyDescent="0.25">
      <c r="A91" s="53"/>
      <c r="B91" s="52"/>
      <c r="C91" s="53"/>
      <c r="D91" s="54"/>
      <c r="E91" s="54"/>
      <c r="F91" s="54"/>
      <c r="G91" s="54"/>
    </row>
    <row r="92" spans="1:7" ht="18" x14ac:dyDescent="0.25">
      <c r="A92" s="53" t="s">
        <v>49</v>
      </c>
      <c r="B92" s="52"/>
      <c r="C92" s="53"/>
      <c r="D92" s="54"/>
      <c r="E92" s="54"/>
      <c r="F92" s="54"/>
      <c r="G92" s="54"/>
    </row>
    <row r="93" spans="1:7" x14ac:dyDescent="0.25">
      <c r="A93" s="53" t="s">
        <v>48</v>
      </c>
    </row>
    <row r="94" spans="1:7" ht="15.75" thickBot="1" x14ac:dyDescent="0.3">
      <c r="A94" s="1" t="s">
        <v>0</v>
      </c>
      <c r="B94" s="1">
        <v>5.85</v>
      </c>
      <c r="C94" s="1"/>
      <c r="D94" s="1" t="s">
        <v>1</v>
      </c>
      <c r="E94" s="1">
        <f>300000000/B94/10^9</f>
        <v>5.1282051282051287E-2</v>
      </c>
      <c r="F94" s="1"/>
      <c r="G94" s="1"/>
    </row>
    <row r="95" spans="1:7" x14ac:dyDescent="0.25">
      <c r="A95" s="2" t="s">
        <v>2</v>
      </c>
      <c r="B95" s="3" t="s">
        <v>3</v>
      </c>
      <c r="C95" s="3" t="s">
        <v>4</v>
      </c>
      <c r="D95" s="4" t="s">
        <v>5</v>
      </c>
      <c r="E95" s="4" t="s">
        <v>6</v>
      </c>
      <c r="F95" s="5" t="s">
        <v>7</v>
      </c>
      <c r="G95" s="6" t="s">
        <v>8</v>
      </c>
    </row>
    <row r="96" spans="1:7" x14ac:dyDescent="0.25">
      <c r="A96" s="7" t="s">
        <v>51</v>
      </c>
      <c r="B96" s="8"/>
      <c r="C96" s="9"/>
      <c r="D96" s="9"/>
      <c r="E96" s="9"/>
      <c r="F96" s="9"/>
      <c r="G96" s="10"/>
    </row>
    <row r="97" spans="1:9" x14ac:dyDescent="0.25">
      <c r="A97" s="11" t="s">
        <v>9</v>
      </c>
      <c r="B97" s="12">
        <v>1</v>
      </c>
      <c r="C97" s="9" t="s">
        <v>10</v>
      </c>
      <c r="D97" s="13">
        <f>B97</f>
        <v>1</v>
      </c>
      <c r="E97" s="13">
        <f>D97</f>
        <v>1</v>
      </c>
      <c r="F97" s="13">
        <f>E97</f>
        <v>1</v>
      </c>
      <c r="G97" s="49">
        <f>F97</f>
        <v>1</v>
      </c>
    </row>
    <row r="98" spans="1:9" x14ac:dyDescent="0.25">
      <c r="A98" s="11" t="s">
        <v>11</v>
      </c>
      <c r="B98" s="12">
        <v>33</v>
      </c>
      <c r="C98" s="9" t="s">
        <v>12</v>
      </c>
      <c r="D98" s="13">
        <f>$B98</f>
        <v>33</v>
      </c>
      <c r="E98" s="13">
        <f>$B98</f>
        <v>33</v>
      </c>
      <c r="F98" s="13">
        <f>$B98</f>
        <v>33</v>
      </c>
      <c r="G98" s="15">
        <f>$B98</f>
        <v>33</v>
      </c>
    </row>
    <row r="99" spans="1:9" x14ac:dyDescent="0.25">
      <c r="A99" s="11" t="s">
        <v>13</v>
      </c>
      <c r="B99" s="12">
        <v>0</v>
      </c>
      <c r="C99" s="9" t="s">
        <v>14</v>
      </c>
      <c r="D99" s="13">
        <f>$B99</f>
        <v>0</v>
      </c>
      <c r="E99" s="13">
        <f t="shared" ref="E99:G100" si="5">$B99</f>
        <v>0</v>
      </c>
      <c r="F99" s="13">
        <f t="shared" si="5"/>
        <v>0</v>
      </c>
      <c r="G99" s="15">
        <f t="shared" si="5"/>
        <v>0</v>
      </c>
    </row>
    <row r="100" spans="1:9" x14ac:dyDescent="0.25">
      <c r="A100" s="11" t="s">
        <v>15</v>
      </c>
      <c r="B100" s="12">
        <v>0</v>
      </c>
      <c r="C100" s="9" t="s">
        <v>14</v>
      </c>
      <c r="D100" s="13">
        <f>$B100</f>
        <v>0</v>
      </c>
      <c r="E100" s="13">
        <f t="shared" si="5"/>
        <v>0</v>
      </c>
      <c r="F100" s="13">
        <f t="shared" si="5"/>
        <v>0</v>
      </c>
      <c r="G100" s="15">
        <f t="shared" si="5"/>
        <v>0</v>
      </c>
    </row>
    <row r="101" spans="1:9" x14ac:dyDescent="0.25">
      <c r="A101" s="11" t="s">
        <v>16</v>
      </c>
      <c r="B101" s="16">
        <v>10</v>
      </c>
      <c r="C101" s="9" t="s">
        <v>17</v>
      </c>
      <c r="D101" s="13">
        <f>B101</f>
        <v>10</v>
      </c>
      <c r="E101" s="13">
        <f>D101</f>
        <v>10</v>
      </c>
      <c r="F101" s="13">
        <f>E101</f>
        <v>10</v>
      </c>
      <c r="G101" s="15">
        <f>F101</f>
        <v>10</v>
      </c>
    </row>
    <row r="102" spans="1:9" ht="15.75" thickBot="1" x14ac:dyDescent="0.3">
      <c r="A102" s="17" t="s">
        <v>110</v>
      </c>
      <c r="B102" s="18"/>
      <c r="C102" s="19" t="s">
        <v>18</v>
      </c>
      <c r="D102" s="18">
        <f>D98-SUM(D99:D101)</f>
        <v>23</v>
      </c>
      <c r="E102" s="18">
        <f t="shared" ref="E102:G102" si="6">E98-SUM(E99:E101)</f>
        <v>23</v>
      </c>
      <c r="F102" s="18">
        <f t="shared" si="6"/>
        <v>23</v>
      </c>
      <c r="G102" s="32">
        <f t="shared" si="6"/>
        <v>23</v>
      </c>
    </row>
    <row r="103" spans="1:9" ht="15.75" thickBot="1" x14ac:dyDescent="0.3">
      <c r="A103" s="20"/>
      <c r="B103" s="21"/>
      <c r="C103" s="22"/>
      <c r="D103" s="23"/>
      <c r="E103" s="24"/>
      <c r="F103" s="25"/>
      <c r="G103" s="1"/>
    </row>
    <row r="104" spans="1:9" x14ac:dyDescent="0.25">
      <c r="A104" s="26" t="s">
        <v>59</v>
      </c>
      <c r="B104" s="27"/>
      <c r="C104" s="28"/>
      <c r="D104" s="27"/>
      <c r="E104" s="27"/>
      <c r="F104" s="27"/>
      <c r="G104" s="29"/>
    </row>
    <row r="105" spans="1:9" x14ac:dyDescent="0.25">
      <c r="A105" s="7" t="s">
        <v>19</v>
      </c>
      <c r="B105" s="30">
        <v>3</v>
      </c>
      <c r="C105" s="9" t="s">
        <v>10</v>
      </c>
      <c r="D105" s="37">
        <f t="shared" ref="D105:G107" si="7">$B105</f>
        <v>3</v>
      </c>
      <c r="E105" s="37">
        <f t="shared" si="7"/>
        <v>3</v>
      </c>
      <c r="F105" s="37">
        <f t="shared" si="7"/>
        <v>3</v>
      </c>
      <c r="G105" s="38">
        <f t="shared" si="7"/>
        <v>3</v>
      </c>
    </row>
    <row r="106" spans="1:9" x14ac:dyDescent="0.25">
      <c r="A106" s="11" t="s">
        <v>20</v>
      </c>
      <c r="B106" s="30">
        <v>-92</v>
      </c>
      <c r="C106" s="9" t="s">
        <v>12</v>
      </c>
      <c r="D106" s="13">
        <f t="shared" si="7"/>
        <v>-92</v>
      </c>
      <c r="E106" s="13">
        <f t="shared" si="7"/>
        <v>-92</v>
      </c>
      <c r="F106" s="13">
        <f t="shared" si="7"/>
        <v>-92</v>
      </c>
      <c r="G106" s="15">
        <f t="shared" si="7"/>
        <v>-92</v>
      </c>
      <c r="I106" t="s">
        <v>138</v>
      </c>
    </row>
    <row r="107" spans="1:9" x14ac:dyDescent="0.25">
      <c r="A107" s="11" t="s">
        <v>21</v>
      </c>
      <c r="B107" s="30">
        <v>0</v>
      </c>
      <c r="C107" s="9" t="s">
        <v>17</v>
      </c>
      <c r="D107" s="13">
        <f t="shared" si="7"/>
        <v>0</v>
      </c>
      <c r="E107" s="13">
        <f t="shared" si="7"/>
        <v>0</v>
      </c>
      <c r="F107" s="13">
        <f t="shared" si="7"/>
        <v>0</v>
      </c>
      <c r="G107" s="15">
        <f t="shared" si="7"/>
        <v>0</v>
      </c>
    </row>
    <row r="108" spans="1:9" ht="15.75" thickBot="1" x14ac:dyDescent="0.3">
      <c r="A108" s="17" t="s">
        <v>140</v>
      </c>
      <c r="B108" s="31"/>
      <c r="C108" s="19" t="s">
        <v>12</v>
      </c>
      <c r="D108" s="18">
        <f>D106-D107</f>
        <v>-92</v>
      </c>
      <c r="E108" s="18">
        <f t="shared" ref="E108:G108" si="8">E106-E107</f>
        <v>-92</v>
      </c>
      <c r="F108" s="18">
        <f t="shared" si="8"/>
        <v>-92</v>
      </c>
      <c r="G108" s="18">
        <f t="shared" si="8"/>
        <v>-92</v>
      </c>
    </row>
    <row r="109" spans="1:9" ht="15.75" thickBot="1" x14ac:dyDescent="0.3">
      <c r="A109" s="20"/>
      <c r="B109" s="23"/>
      <c r="C109" s="22"/>
      <c r="D109" s="23"/>
      <c r="E109" s="24"/>
      <c r="F109" s="25"/>
      <c r="G109" s="1"/>
    </row>
    <row r="110" spans="1:9" x14ac:dyDescent="0.25">
      <c r="A110" s="26" t="s">
        <v>22</v>
      </c>
      <c r="B110" s="33"/>
      <c r="C110" s="34"/>
      <c r="D110" s="33"/>
      <c r="E110" s="33"/>
      <c r="F110" s="33"/>
      <c r="G110" s="29"/>
    </row>
    <row r="111" spans="1:9" x14ac:dyDescent="0.25">
      <c r="A111" s="11" t="s">
        <v>23</v>
      </c>
      <c r="B111" s="35"/>
      <c r="C111" s="36"/>
      <c r="D111" s="37">
        <v>2</v>
      </c>
      <c r="E111" s="37">
        <v>2</v>
      </c>
      <c r="F111" s="37">
        <v>2</v>
      </c>
      <c r="G111" s="38">
        <v>2</v>
      </c>
    </row>
    <row r="112" spans="1:9" x14ac:dyDescent="0.25">
      <c r="A112" s="11" t="s">
        <v>24</v>
      </c>
      <c r="B112" s="35"/>
      <c r="C112" s="36"/>
      <c r="D112" s="13">
        <v>64</v>
      </c>
      <c r="E112" s="13">
        <v>128</v>
      </c>
      <c r="F112" s="13">
        <v>256</v>
      </c>
      <c r="G112" s="15">
        <v>15</v>
      </c>
    </row>
    <row r="113" spans="1:7" x14ac:dyDescent="0.25">
      <c r="A113" s="11" t="s">
        <v>25</v>
      </c>
      <c r="B113" s="35"/>
      <c r="C113" s="36"/>
      <c r="D113" s="37">
        <v>3.8</v>
      </c>
      <c r="E113" s="37">
        <v>3.3</v>
      </c>
      <c r="F113" s="37">
        <v>2.8</v>
      </c>
      <c r="G113" s="38">
        <v>2.7</v>
      </c>
    </row>
    <row r="114" spans="1:7" x14ac:dyDescent="0.25">
      <c r="A114" s="11" t="s">
        <v>26</v>
      </c>
      <c r="B114" s="35"/>
      <c r="C114" s="36"/>
      <c r="D114" s="13">
        <v>128</v>
      </c>
      <c r="E114" s="13">
        <v>256</v>
      </c>
      <c r="F114" s="13">
        <v>1024</v>
      </c>
      <c r="G114" s="15">
        <v>1024</v>
      </c>
    </row>
    <row r="115" spans="1:7" ht="15.75" thickBot="1" x14ac:dyDescent="0.3">
      <c r="A115" s="39" t="s">
        <v>27</v>
      </c>
      <c r="B115" s="18"/>
      <c r="C115" s="19"/>
      <c r="D115" s="40">
        <v>4.3</v>
      </c>
      <c r="E115" s="40">
        <v>3.8</v>
      </c>
      <c r="F115" s="40">
        <v>3.3</v>
      </c>
      <c r="G115" s="41">
        <v>2.7</v>
      </c>
    </row>
    <row r="116" spans="1:7" ht="15.75" thickBot="1" x14ac:dyDescent="0.3">
      <c r="A116" s="1"/>
      <c r="B116" s="1"/>
      <c r="C116" s="1"/>
      <c r="D116" s="1"/>
      <c r="E116" s="1"/>
      <c r="F116" s="1"/>
      <c r="G116" s="1"/>
    </row>
    <row r="117" spans="1:7" x14ac:dyDescent="0.25">
      <c r="A117" s="26" t="s">
        <v>28</v>
      </c>
      <c r="B117" s="27"/>
      <c r="C117" s="28"/>
      <c r="D117" s="27"/>
      <c r="E117" s="27"/>
      <c r="F117" s="27"/>
      <c r="G117" s="29"/>
    </row>
    <row r="118" spans="1:7" x14ac:dyDescent="0.25">
      <c r="A118" s="11" t="s">
        <v>29</v>
      </c>
      <c r="B118" s="12">
        <v>6</v>
      </c>
      <c r="C118" s="9" t="s">
        <v>14</v>
      </c>
      <c r="D118" s="13">
        <f>$B$27</f>
        <v>6</v>
      </c>
      <c r="E118" s="13">
        <f>$B$27</f>
        <v>6</v>
      </c>
      <c r="F118" s="13">
        <f>$B$27</f>
        <v>6</v>
      </c>
      <c r="G118" s="15">
        <f>$B$27</f>
        <v>6</v>
      </c>
    </row>
    <row r="119" spans="1:7" x14ac:dyDescent="0.25">
      <c r="A119" s="7" t="s">
        <v>30</v>
      </c>
      <c r="B119" s="35"/>
      <c r="C119" s="36" t="s">
        <v>12</v>
      </c>
      <c r="D119" s="35">
        <f>D108-D118</f>
        <v>-98</v>
      </c>
      <c r="E119" s="35">
        <f>E108-E118</f>
        <v>-98</v>
      </c>
      <c r="F119" s="35">
        <f>F108-F118</f>
        <v>-98</v>
      </c>
      <c r="G119" s="42">
        <f>G108-G118</f>
        <v>-98</v>
      </c>
    </row>
    <row r="120" spans="1:7" x14ac:dyDescent="0.25">
      <c r="A120" s="11" t="s">
        <v>54</v>
      </c>
      <c r="B120" s="8"/>
      <c r="C120" s="9"/>
      <c r="D120" s="13"/>
      <c r="E120" s="13"/>
      <c r="F120" s="13"/>
      <c r="G120" s="15"/>
    </row>
    <row r="121" spans="1:7" x14ac:dyDescent="0.25">
      <c r="A121" s="43" t="s">
        <v>32</v>
      </c>
      <c r="B121" s="44"/>
      <c r="C121" s="9" t="s">
        <v>12</v>
      </c>
      <c r="D121" s="13">
        <f>D119-D101</f>
        <v>-108</v>
      </c>
      <c r="E121" s="13">
        <f>E119-E101</f>
        <v>-108</v>
      </c>
      <c r="F121" s="13">
        <f>F119-F101</f>
        <v>-108</v>
      </c>
      <c r="G121" s="15">
        <f>G119-G101</f>
        <v>-108</v>
      </c>
    </row>
    <row r="122" spans="1:7" x14ac:dyDescent="0.25">
      <c r="A122" s="7" t="s">
        <v>39</v>
      </c>
      <c r="B122" s="13"/>
      <c r="C122" s="47" t="s">
        <v>14</v>
      </c>
      <c r="D122" s="35">
        <f>-(D121-D102)</f>
        <v>131</v>
      </c>
      <c r="E122" s="35">
        <f>-(E121-E102)</f>
        <v>131</v>
      </c>
      <c r="F122" s="35">
        <f>-(F121-F102)</f>
        <v>131</v>
      </c>
      <c r="G122" s="42">
        <f>-(G121-G102)</f>
        <v>131</v>
      </c>
    </row>
    <row r="123" spans="1:7" x14ac:dyDescent="0.25">
      <c r="A123" s="11" t="s">
        <v>33</v>
      </c>
      <c r="B123" s="8"/>
      <c r="C123" s="48" t="s">
        <v>14</v>
      </c>
      <c r="D123" s="13">
        <f>-10*D111*LOG(0.3/(4*PI()*D112*$B$3),10)</f>
        <v>83.908488987370035</v>
      </c>
      <c r="E123" s="13">
        <f>-10*E111*LOG(0.3/(4*PI()*E112*$B$3),10)</f>
        <v>89.929088900649646</v>
      </c>
      <c r="F123" s="13">
        <f>-10*F111*LOG(0.3/(4*PI()*F112*$B$3),10)</f>
        <v>95.949688813929271</v>
      </c>
      <c r="G123" s="15">
        <f>-10*G111*LOG(0.3/(4*PI()*G112*$B$3),10)</f>
        <v>71.306714688805911</v>
      </c>
    </row>
    <row r="124" spans="1:7" x14ac:dyDescent="0.25">
      <c r="A124" s="11" t="s">
        <v>41</v>
      </c>
      <c r="B124" s="8"/>
      <c r="C124" s="48" t="s">
        <v>14</v>
      </c>
      <c r="D124" s="13">
        <f>-(D122-D123)</f>
        <v>-47.091511012629965</v>
      </c>
      <c r="E124" s="13">
        <f>-(E122-E123)</f>
        <v>-41.070911099350354</v>
      </c>
      <c r="F124" s="13">
        <f>-(F122-F123)</f>
        <v>-35.050311186070729</v>
      </c>
      <c r="G124" s="15">
        <f>-(G122-G123)</f>
        <v>-59.693285311194089</v>
      </c>
    </row>
    <row r="125" spans="1:7" x14ac:dyDescent="0.25">
      <c r="A125" s="11" t="s">
        <v>34</v>
      </c>
      <c r="B125" s="8"/>
      <c r="C125" s="48" t="s">
        <v>14</v>
      </c>
      <c r="D125" s="13">
        <f>D123+10*D113*LOG(D114/D112,10)</f>
        <v>95.347628822601322</v>
      </c>
      <c r="E125" s="13">
        <f>E123+10*E113*LOG(E114/E112,10)</f>
        <v>99.863078757561027</v>
      </c>
      <c r="F125" s="13">
        <f>F123+10*F113*LOG(F114/F112,10)</f>
        <v>112.80736857111222</v>
      </c>
      <c r="G125" s="15">
        <f>G123+10*G113*LOG(G114/G112,10)</f>
        <v>120.83034952357744</v>
      </c>
    </row>
    <row r="126" spans="1:7" x14ac:dyDescent="0.25">
      <c r="A126" s="11" t="s">
        <v>41</v>
      </c>
      <c r="B126" s="8"/>
      <c r="C126" s="48" t="s">
        <v>14</v>
      </c>
      <c r="D126" s="13">
        <f>-(D122-D125)</f>
        <v>-35.652371177398678</v>
      </c>
      <c r="E126" s="13">
        <f>-(E122-E125)</f>
        <v>-31.136921242438973</v>
      </c>
      <c r="F126" s="13">
        <f>-(F122-F125)</f>
        <v>-18.192631428887779</v>
      </c>
      <c r="G126" s="15">
        <f>-(G122-G125)</f>
        <v>-10.169650476422561</v>
      </c>
    </row>
    <row r="127" spans="1:7" ht="18" x14ac:dyDescent="0.25">
      <c r="A127" s="7" t="s">
        <v>56</v>
      </c>
      <c r="B127" s="44"/>
      <c r="C127" s="47" t="s">
        <v>14</v>
      </c>
      <c r="D127" s="56">
        <f>IF(D126&lt;0,D$23*POWER(10,-D126/(10*D$24)),IF(D124&lt;0,D$21*POWER(10,-D124/(10*D$22)),0.3*POWER(10,D122/(10*D$20))/(4*PI()*$B$3)))</f>
        <v>863.64423974531132</v>
      </c>
      <c r="E127" s="56">
        <f>IF(E126&lt;0,E$23*POWER(10,-E126/(10*E$24)),IF(E124&lt;0,E$21*POWER(10,-E124/(10*E$22)),0.3*POWER(10,E122/(10*E$20))/(4*PI()*$B$3)))</f>
        <v>1689.0115895175818</v>
      </c>
      <c r="F127" s="56">
        <f>IF(F126&lt;0,F$23*POWER(10,-F126/(10*F$24)),IF(F124&lt;0,F$21*POWER(10,-F124/(10*F$22)),0.3*POWER(10,F122/(10*F$20))/(4*PI()*$B$3)))</f>
        <v>3644.1128540797599</v>
      </c>
      <c r="G127" s="57">
        <f>IF(G126&lt;0,G$23*POWER(10,-G126/(10*G$24)),IF(G124&lt;0,G$21*POWER(10,-G124/(10*G$22)),0.3*POWER(10,G122/(10*G$20))/(4*PI()*$B$3)))</f>
        <v>2437.5508144251435</v>
      </c>
    </row>
    <row r="128" spans="1:7" x14ac:dyDescent="0.25">
      <c r="A128" s="11" t="s">
        <v>55</v>
      </c>
      <c r="B128" s="8"/>
      <c r="C128" s="9"/>
      <c r="D128" s="13"/>
      <c r="E128" s="13"/>
      <c r="F128" s="13"/>
      <c r="G128" s="15"/>
    </row>
    <row r="129" spans="1:7" x14ac:dyDescent="0.25">
      <c r="A129" s="11" t="s">
        <v>40</v>
      </c>
      <c r="B129" s="16">
        <v>15</v>
      </c>
      <c r="C129" s="48" t="s">
        <v>14</v>
      </c>
      <c r="D129" s="13">
        <f>$B129</f>
        <v>15</v>
      </c>
      <c r="E129" s="13">
        <f>$B129</f>
        <v>15</v>
      </c>
      <c r="F129" s="13">
        <f>$B129</f>
        <v>15</v>
      </c>
      <c r="G129" s="15">
        <f>$B129</f>
        <v>15</v>
      </c>
    </row>
    <row r="130" spans="1:7" x14ac:dyDescent="0.25">
      <c r="A130" s="43" t="s">
        <v>32</v>
      </c>
      <c r="B130" s="8"/>
      <c r="C130" s="48" t="s">
        <v>12</v>
      </c>
      <c r="D130" s="13">
        <f>D121+D129</f>
        <v>-93</v>
      </c>
      <c r="E130" s="13">
        <f>E121+E129</f>
        <v>-93</v>
      </c>
      <c r="F130" s="13">
        <f>F121+F129</f>
        <v>-93</v>
      </c>
      <c r="G130" s="15">
        <f>G121+G129</f>
        <v>-93</v>
      </c>
    </row>
    <row r="131" spans="1:7" x14ac:dyDescent="0.25">
      <c r="A131" s="7" t="s">
        <v>39</v>
      </c>
      <c r="B131" s="45"/>
      <c r="C131" s="47" t="s">
        <v>14</v>
      </c>
      <c r="D131" s="35">
        <f>-(D130-D102)</f>
        <v>116</v>
      </c>
      <c r="E131" s="35">
        <f>-(E130-E102)</f>
        <v>116</v>
      </c>
      <c r="F131" s="35">
        <f>-(F130-F102)</f>
        <v>116</v>
      </c>
      <c r="G131" s="42">
        <f>-(G130-G102)</f>
        <v>116</v>
      </c>
    </row>
    <row r="132" spans="1:7" x14ac:dyDescent="0.25">
      <c r="A132" s="11" t="s">
        <v>33</v>
      </c>
      <c r="B132" s="8"/>
      <c r="C132" s="48" t="s">
        <v>14</v>
      </c>
      <c r="D132" s="13">
        <f>-10*D$20*LOG(0.3/(4*PI()*D$21*$B$3),10)</f>
        <v>83.908488987370035</v>
      </c>
      <c r="E132" s="13">
        <f>-10*E$20*LOG(0.3/(4*PI()*E$21*$B$3),10)</f>
        <v>89.929088900649646</v>
      </c>
      <c r="F132" s="13">
        <f>-10*F$20*LOG(0.3/(4*PI()*F$21*$B$3),10)</f>
        <v>95.949688813929271</v>
      </c>
      <c r="G132" s="15">
        <f>-10*G$20*LOG(0.3/(4*PI()*G$21*$B$3),10)</f>
        <v>71.306714688805911</v>
      </c>
    </row>
    <row r="133" spans="1:7" x14ac:dyDescent="0.25">
      <c r="A133" s="11" t="s">
        <v>41</v>
      </c>
      <c r="B133" s="8"/>
      <c r="C133" s="48" t="s">
        <v>14</v>
      </c>
      <c r="D133" s="13">
        <f>-(D131-D132)</f>
        <v>-32.091511012629965</v>
      </c>
      <c r="E133" s="13">
        <f>-(E131-E132)</f>
        <v>-26.070911099350354</v>
      </c>
      <c r="F133" s="13">
        <f>-(F131-F132)</f>
        <v>-20.050311186070729</v>
      </c>
      <c r="G133" s="15">
        <f>-(G131-G132)</f>
        <v>-44.693285311194089</v>
      </c>
    </row>
    <row r="134" spans="1:7" x14ac:dyDescent="0.25">
      <c r="A134" s="11" t="s">
        <v>34</v>
      </c>
      <c r="B134" s="8"/>
      <c r="C134" s="48" t="s">
        <v>14</v>
      </c>
      <c r="D134" s="13">
        <f>D132+10*D$22*LOG(D$23/D$21,10)</f>
        <v>95.347628822601322</v>
      </c>
      <c r="E134" s="13">
        <f>E132+10*E$22*LOG(E$23/E$21,10)</f>
        <v>99.863078757561027</v>
      </c>
      <c r="F134" s="13">
        <f>F132+10*F$22*LOG(F$23/F$21,10)</f>
        <v>112.80736857111222</v>
      </c>
      <c r="G134" s="15">
        <f>G132+10*G$22*LOG(G$23/G$21,10)</f>
        <v>120.83034952357744</v>
      </c>
    </row>
    <row r="135" spans="1:7" x14ac:dyDescent="0.25">
      <c r="A135" s="11" t="s">
        <v>41</v>
      </c>
      <c r="B135" s="8"/>
      <c r="C135" s="48" t="s">
        <v>14</v>
      </c>
      <c r="D135" s="13">
        <f>-(D131-D134)</f>
        <v>-20.652371177398678</v>
      </c>
      <c r="E135" s="13">
        <f>-(E131-E134)</f>
        <v>-16.136921242438973</v>
      </c>
      <c r="F135" s="13">
        <f>-(F131-F134)</f>
        <v>-3.1926314288877791</v>
      </c>
      <c r="G135" s="15">
        <f>-(G131-G134)</f>
        <v>4.8303495235774392</v>
      </c>
    </row>
    <row r="136" spans="1:7" ht="18.75" thickBot="1" x14ac:dyDescent="0.3">
      <c r="A136" s="17" t="s">
        <v>57</v>
      </c>
      <c r="B136" s="46"/>
      <c r="C136" s="55" t="s">
        <v>38</v>
      </c>
      <c r="D136" s="58">
        <f>IF(D135&lt;0,D$23*POWER(10,-D135/(10*D$24)),IF(D133&lt;0,D$21*POWER(10,-D133/(10*D$22)),0.3*POWER(10,D131/(10*D$20))/(4*PI()*#REF!)))</f>
        <v>386.8099806724814</v>
      </c>
      <c r="E136" s="58">
        <f>IF(E135&lt;0,E$23*POWER(10,-E135/(10*E$24)),IF(E133&lt;0,E$21*POWER(10,-E133/(10*E$22)),0.3*POWER(10,E131/(10*E$20))/(4*PI()*#REF!)))</f>
        <v>680.60602210697198</v>
      </c>
      <c r="F136" s="58">
        <f>IF(F135&lt;0,F$23*POWER(10,-F135/(10*F$24)),IF(F133&lt;0,F$21*POWER(10,-F133/(10*F$22)),0.3*POWER(10,F131/(10*F$20))/(4*PI()*#REF!)))</f>
        <v>1279.5178931791963</v>
      </c>
      <c r="G136" s="59">
        <f>IF(G135&lt;0,G$23*POWER(10,-G135/(10*G$24)),IF(G133&lt;0,G$21*POWER(10,-G133/(10*G$22)),0.3*POWER(10,G131/(10*G$20))/(4*PI()*#REF!)))</f>
        <v>678.26299370363176</v>
      </c>
    </row>
    <row r="137" spans="1:7" ht="18" x14ac:dyDescent="0.25">
      <c r="A137" s="53"/>
      <c r="B137" s="52"/>
      <c r="C137" s="53"/>
      <c r="D137" s="54"/>
      <c r="E137" s="54"/>
      <c r="F137" s="54"/>
      <c r="G137" s="54"/>
    </row>
    <row r="138" spans="1:7" x14ac:dyDescent="0.25">
      <c r="A138" s="53" t="s">
        <v>50</v>
      </c>
    </row>
    <row r="139" spans="1:7" ht="15.75" thickBot="1" x14ac:dyDescent="0.3">
      <c r="A139" s="1" t="s">
        <v>0</v>
      </c>
      <c r="B139" s="1">
        <v>5.85</v>
      </c>
      <c r="C139" s="1"/>
      <c r="D139" s="1" t="s">
        <v>1</v>
      </c>
      <c r="E139" s="1">
        <f>300000000/B139/10^9</f>
        <v>5.1282051282051287E-2</v>
      </c>
      <c r="F139" s="1"/>
      <c r="G139" s="1"/>
    </row>
    <row r="140" spans="1:7" x14ac:dyDescent="0.25">
      <c r="A140" s="2" t="s">
        <v>2</v>
      </c>
      <c r="B140" s="3" t="s">
        <v>3</v>
      </c>
      <c r="C140" s="3" t="s">
        <v>4</v>
      </c>
      <c r="D140" s="4" t="s">
        <v>5</v>
      </c>
      <c r="E140" s="4" t="s">
        <v>6</v>
      </c>
      <c r="F140" s="5" t="s">
        <v>7</v>
      </c>
      <c r="G140" s="6" t="s">
        <v>8</v>
      </c>
    </row>
    <row r="141" spans="1:7" x14ac:dyDescent="0.25">
      <c r="A141" s="7" t="s">
        <v>51</v>
      </c>
      <c r="B141" s="8"/>
      <c r="C141" s="9"/>
      <c r="D141" s="9"/>
      <c r="E141" s="9"/>
      <c r="F141" s="9"/>
      <c r="G141" s="10"/>
    </row>
    <row r="142" spans="1:7" x14ac:dyDescent="0.25">
      <c r="A142" s="11" t="s">
        <v>9</v>
      </c>
      <c r="B142" s="12">
        <v>1</v>
      </c>
      <c r="C142" s="9" t="s">
        <v>10</v>
      </c>
      <c r="D142" s="13">
        <f>B142</f>
        <v>1</v>
      </c>
      <c r="E142" s="13">
        <f>D142</f>
        <v>1</v>
      </c>
      <c r="F142" s="13">
        <f>E142</f>
        <v>1</v>
      </c>
      <c r="G142" s="49">
        <f>F142</f>
        <v>1</v>
      </c>
    </row>
    <row r="143" spans="1:7" x14ac:dyDescent="0.25">
      <c r="A143" s="11" t="s">
        <v>11</v>
      </c>
      <c r="B143" s="12">
        <v>33</v>
      </c>
      <c r="C143" s="9" t="s">
        <v>12</v>
      </c>
      <c r="D143" s="13">
        <f>$B143</f>
        <v>33</v>
      </c>
      <c r="E143" s="13">
        <f>$B143</f>
        <v>33</v>
      </c>
      <c r="F143" s="13">
        <f>$B143</f>
        <v>33</v>
      </c>
      <c r="G143" s="15">
        <f>$B143</f>
        <v>33</v>
      </c>
    </row>
    <row r="144" spans="1:7" x14ac:dyDescent="0.25">
      <c r="A144" s="11" t="s">
        <v>13</v>
      </c>
      <c r="B144" s="12">
        <v>0</v>
      </c>
      <c r="C144" s="9" t="s">
        <v>14</v>
      </c>
      <c r="D144" s="13">
        <f>$B144</f>
        <v>0</v>
      </c>
      <c r="E144" s="13">
        <f t="shared" ref="E144:G145" si="9">$B144</f>
        <v>0</v>
      </c>
      <c r="F144" s="13">
        <f t="shared" si="9"/>
        <v>0</v>
      </c>
      <c r="G144" s="15">
        <f t="shared" si="9"/>
        <v>0</v>
      </c>
    </row>
    <row r="145" spans="1:9" x14ac:dyDescent="0.25">
      <c r="A145" s="11" t="s">
        <v>15</v>
      </c>
      <c r="B145" s="12">
        <v>0</v>
      </c>
      <c r="C145" s="9" t="s">
        <v>14</v>
      </c>
      <c r="D145" s="13">
        <f>$B145</f>
        <v>0</v>
      </c>
      <c r="E145" s="13">
        <f t="shared" si="9"/>
        <v>0</v>
      </c>
      <c r="F145" s="13">
        <f t="shared" si="9"/>
        <v>0</v>
      </c>
      <c r="G145" s="15">
        <f t="shared" si="9"/>
        <v>0</v>
      </c>
    </row>
    <row r="146" spans="1:9" x14ac:dyDescent="0.25">
      <c r="A146" s="11" t="s">
        <v>16</v>
      </c>
      <c r="B146" s="16">
        <v>10</v>
      </c>
      <c r="C146" s="9" t="s">
        <v>17</v>
      </c>
      <c r="D146" s="13">
        <f>B146</f>
        <v>10</v>
      </c>
      <c r="E146" s="13">
        <f>D146</f>
        <v>10</v>
      </c>
      <c r="F146" s="13">
        <f>E146</f>
        <v>10</v>
      </c>
      <c r="G146" s="15">
        <f>F146</f>
        <v>10</v>
      </c>
    </row>
    <row r="147" spans="1:9" ht="15.75" thickBot="1" x14ac:dyDescent="0.3">
      <c r="A147" s="17" t="s">
        <v>110</v>
      </c>
      <c r="B147" s="18"/>
      <c r="C147" s="19" t="s">
        <v>18</v>
      </c>
      <c r="D147" s="18">
        <f>D143-SUM(D144:D146)-10*LOG10(B142/1)</f>
        <v>23</v>
      </c>
      <c r="E147" s="18">
        <f>E143-SUM(E144:E146)-10*LOG10(E142/1)</f>
        <v>23</v>
      </c>
      <c r="F147" s="18">
        <f>F143-SUM(F144:F146)-10*LOG10(F142/1)</f>
        <v>23</v>
      </c>
      <c r="G147" s="32">
        <f>G143-SUM(G144:G146)-10*LOG10(G142/1)</f>
        <v>23</v>
      </c>
    </row>
    <row r="148" spans="1:9" ht="15.75" thickBot="1" x14ac:dyDescent="0.3">
      <c r="A148" s="20"/>
      <c r="B148" s="21"/>
      <c r="C148" s="22"/>
      <c r="D148" s="23"/>
      <c r="E148" s="24"/>
      <c r="F148" s="25"/>
      <c r="G148" s="1"/>
    </row>
    <row r="149" spans="1:9" x14ac:dyDescent="0.25">
      <c r="A149" s="26" t="s">
        <v>58</v>
      </c>
      <c r="B149" s="27"/>
      <c r="C149" s="28"/>
      <c r="D149" s="27"/>
      <c r="E149" s="27"/>
      <c r="F149" s="27"/>
      <c r="G149" s="29"/>
    </row>
    <row r="150" spans="1:9" x14ac:dyDescent="0.25">
      <c r="A150" s="7" t="s">
        <v>19</v>
      </c>
      <c r="B150" s="30">
        <v>20</v>
      </c>
      <c r="C150" s="9" t="s">
        <v>10</v>
      </c>
      <c r="D150" s="37">
        <f t="shared" ref="D150:G152" si="10">$B150</f>
        <v>20</v>
      </c>
      <c r="E150" s="37">
        <f t="shared" si="10"/>
        <v>20</v>
      </c>
      <c r="F150" s="37">
        <f t="shared" si="10"/>
        <v>20</v>
      </c>
      <c r="G150" s="38">
        <f t="shared" si="10"/>
        <v>20</v>
      </c>
      <c r="I150" t="s">
        <v>138</v>
      </c>
    </row>
    <row r="151" spans="1:9" x14ac:dyDescent="0.25">
      <c r="A151" s="11" t="s">
        <v>20</v>
      </c>
      <c r="B151" s="30">
        <v>-88</v>
      </c>
      <c r="C151" s="9" t="s">
        <v>12</v>
      </c>
      <c r="D151" s="13">
        <f t="shared" si="10"/>
        <v>-88</v>
      </c>
      <c r="E151" s="13">
        <f t="shared" si="10"/>
        <v>-88</v>
      </c>
      <c r="F151" s="13">
        <f t="shared" si="10"/>
        <v>-88</v>
      </c>
      <c r="G151" s="15">
        <f t="shared" si="10"/>
        <v>-88</v>
      </c>
    </row>
    <row r="152" spans="1:9" x14ac:dyDescent="0.25">
      <c r="A152" s="11" t="s">
        <v>21</v>
      </c>
      <c r="B152" s="30">
        <v>0</v>
      </c>
      <c r="C152" s="9" t="s">
        <v>17</v>
      </c>
      <c r="D152" s="13">
        <f t="shared" si="10"/>
        <v>0</v>
      </c>
      <c r="E152" s="13">
        <f t="shared" si="10"/>
        <v>0</v>
      </c>
      <c r="F152" s="13">
        <f t="shared" si="10"/>
        <v>0</v>
      </c>
      <c r="G152" s="15">
        <f t="shared" si="10"/>
        <v>0</v>
      </c>
    </row>
    <row r="153" spans="1:9" ht="15.75" thickBot="1" x14ac:dyDescent="0.3">
      <c r="A153" s="17" t="s">
        <v>63</v>
      </c>
      <c r="B153" s="31"/>
      <c r="C153" s="19" t="s">
        <v>12</v>
      </c>
      <c r="D153" s="18">
        <f>D151-D152</f>
        <v>-88</v>
      </c>
      <c r="E153" s="18">
        <f>E151-E152</f>
        <v>-88</v>
      </c>
      <c r="F153" s="18">
        <f>F151-F152</f>
        <v>-88</v>
      </c>
      <c r="G153" s="18">
        <f>G151-G152</f>
        <v>-88</v>
      </c>
    </row>
    <row r="154" spans="1:9" ht="15.75" thickBot="1" x14ac:dyDescent="0.3">
      <c r="A154" s="20"/>
      <c r="B154" s="23"/>
      <c r="C154" s="22"/>
      <c r="D154" s="23"/>
      <c r="E154" s="24"/>
      <c r="F154" s="25"/>
      <c r="G154" s="1"/>
    </row>
    <row r="155" spans="1:9" x14ac:dyDescent="0.25">
      <c r="A155" s="26" t="s">
        <v>22</v>
      </c>
      <c r="B155" s="33"/>
      <c r="C155" s="34"/>
      <c r="D155" s="33"/>
      <c r="E155" s="33"/>
      <c r="F155" s="33"/>
      <c r="G155" s="29"/>
    </row>
    <row r="156" spans="1:9" x14ac:dyDescent="0.25">
      <c r="A156" s="11" t="s">
        <v>23</v>
      </c>
      <c r="B156" s="35"/>
      <c r="C156" s="36"/>
      <c r="D156" s="37">
        <v>2</v>
      </c>
      <c r="E156" s="37">
        <v>2</v>
      </c>
      <c r="F156" s="37">
        <v>2</v>
      </c>
      <c r="G156" s="38">
        <v>2</v>
      </c>
    </row>
    <row r="157" spans="1:9" x14ac:dyDescent="0.25">
      <c r="A157" s="11" t="s">
        <v>24</v>
      </c>
      <c r="B157" s="35"/>
      <c r="C157" s="36"/>
      <c r="D157" s="13">
        <v>64</v>
      </c>
      <c r="E157" s="13">
        <v>128</v>
      </c>
      <c r="F157" s="13">
        <v>256</v>
      </c>
      <c r="G157" s="15">
        <v>15</v>
      </c>
    </row>
    <row r="158" spans="1:9" x14ac:dyDescent="0.25">
      <c r="A158" s="11" t="s">
        <v>25</v>
      </c>
      <c r="B158" s="35"/>
      <c r="C158" s="36"/>
      <c r="D158" s="37">
        <v>3.8</v>
      </c>
      <c r="E158" s="37">
        <v>3.3</v>
      </c>
      <c r="F158" s="37">
        <v>2.8</v>
      </c>
      <c r="G158" s="38">
        <v>2.7</v>
      </c>
    </row>
    <row r="159" spans="1:9" x14ac:dyDescent="0.25">
      <c r="A159" s="11" t="s">
        <v>26</v>
      </c>
      <c r="B159" s="35"/>
      <c r="C159" s="36"/>
      <c r="D159" s="13">
        <v>128</v>
      </c>
      <c r="E159" s="13">
        <v>256</v>
      </c>
      <c r="F159" s="13">
        <v>1024</v>
      </c>
      <c r="G159" s="15">
        <v>1024</v>
      </c>
    </row>
    <row r="160" spans="1:9" ht="15.75" thickBot="1" x14ac:dyDescent="0.3">
      <c r="A160" s="39" t="s">
        <v>27</v>
      </c>
      <c r="B160" s="18"/>
      <c r="C160" s="19"/>
      <c r="D160" s="40">
        <v>4.3</v>
      </c>
      <c r="E160" s="40">
        <v>3.8</v>
      </c>
      <c r="F160" s="40">
        <v>3.3</v>
      </c>
      <c r="G160" s="41">
        <v>2.7</v>
      </c>
    </row>
    <row r="161" spans="1:7" ht="15.75" thickBot="1" x14ac:dyDescent="0.3">
      <c r="A161" s="1"/>
      <c r="B161" s="1"/>
      <c r="C161" s="1"/>
      <c r="D161" s="1"/>
      <c r="E161" s="1"/>
      <c r="F161" s="1"/>
      <c r="G161" s="1"/>
    </row>
    <row r="162" spans="1:7" x14ac:dyDescent="0.25">
      <c r="A162" s="26" t="s">
        <v>28</v>
      </c>
      <c r="B162" s="27"/>
      <c r="C162" s="28"/>
      <c r="D162" s="27"/>
      <c r="E162" s="27"/>
      <c r="F162" s="27"/>
      <c r="G162" s="29"/>
    </row>
    <row r="163" spans="1:7" x14ac:dyDescent="0.25">
      <c r="A163" s="11" t="s">
        <v>29</v>
      </c>
      <c r="B163" s="12">
        <v>6</v>
      </c>
      <c r="C163" s="9" t="s">
        <v>14</v>
      </c>
      <c r="D163" s="13">
        <f>$B$27</f>
        <v>6</v>
      </c>
      <c r="E163" s="13">
        <f>$B$27</f>
        <v>6</v>
      </c>
      <c r="F163" s="13">
        <f>$B$27</f>
        <v>6</v>
      </c>
      <c r="G163" s="15">
        <f>$B$27</f>
        <v>6</v>
      </c>
    </row>
    <row r="164" spans="1:7" x14ac:dyDescent="0.25">
      <c r="A164" s="7" t="s">
        <v>30</v>
      </c>
      <c r="B164" s="35"/>
      <c r="C164" s="36" t="s">
        <v>12</v>
      </c>
      <c r="D164" s="35">
        <f>D153-D163</f>
        <v>-94</v>
      </c>
      <c r="E164" s="35">
        <f>E153-E163</f>
        <v>-94</v>
      </c>
      <c r="F164" s="35">
        <f>F153-F163</f>
        <v>-94</v>
      </c>
      <c r="G164" s="42">
        <f>G153-G163</f>
        <v>-94</v>
      </c>
    </row>
    <row r="165" spans="1:7" x14ac:dyDescent="0.25">
      <c r="A165" s="11" t="s">
        <v>54</v>
      </c>
      <c r="B165" s="8"/>
      <c r="C165" s="9"/>
      <c r="D165" s="13"/>
      <c r="E165" s="13"/>
      <c r="F165" s="13"/>
      <c r="G165" s="15"/>
    </row>
    <row r="166" spans="1:7" x14ac:dyDescent="0.25">
      <c r="A166" s="43" t="s">
        <v>32</v>
      </c>
      <c r="B166" s="44"/>
      <c r="C166" s="9" t="s">
        <v>12</v>
      </c>
      <c r="D166" s="13">
        <f>D164-D146</f>
        <v>-104</v>
      </c>
      <c r="E166" s="13">
        <f>E164-E146</f>
        <v>-104</v>
      </c>
      <c r="F166" s="13">
        <f>F164-F146</f>
        <v>-104</v>
      </c>
      <c r="G166" s="15">
        <f>G164-G146</f>
        <v>-104</v>
      </c>
    </row>
    <row r="167" spans="1:7" x14ac:dyDescent="0.25">
      <c r="A167" s="7" t="s">
        <v>39</v>
      </c>
      <c r="B167" s="13"/>
      <c r="C167" s="47" t="s">
        <v>14</v>
      </c>
      <c r="D167" s="35">
        <f>-(D166-D147)</f>
        <v>127</v>
      </c>
      <c r="E167" s="35">
        <f>-(E166-E147)</f>
        <v>127</v>
      </c>
      <c r="F167" s="35">
        <f>-(F166-F147)</f>
        <v>127</v>
      </c>
      <c r="G167" s="42">
        <f>-(G166-G147)</f>
        <v>127</v>
      </c>
    </row>
    <row r="168" spans="1:7" x14ac:dyDescent="0.25">
      <c r="A168" s="11" t="s">
        <v>33</v>
      </c>
      <c r="B168" s="8"/>
      <c r="C168" s="48" t="s">
        <v>14</v>
      </c>
      <c r="D168" s="13">
        <f>-10*D156*LOG(0.3/(4*PI()*D157*$B$3),10)</f>
        <v>83.908488987370035</v>
      </c>
      <c r="E168" s="13">
        <f>-10*E156*LOG(0.3/(4*PI()*E157*$B$3),10)</f>
        <v>89.929088900649646</v>
      </c>
      <c r="F168" s="13">
        <f>-10*F156*LOG(0.3/(4*PI()*F157*$B$3),10)</f>
        <v>95.949688813929271</v>
      </c>
      <c r="G168" s="15">
        <f>-10*G156*LOG(0.3/(4*PI()*G157*$B$3),10)</f>
        <v>71.306714688805911</v>
      </c>
    </row>
    <row r="169" spans="1:7" x14ac:dyDescent="0.25">
      <c r="A169" s="11" t="s">
        <v>41</v>
      </c>
      <c r="B169" s="8"/>
      <c r="C169" s="48" t="s">
        <v>14</v>
      </c>
      <c r="D169" s="13">
        <f>-(D167-D168)</f>
        <v>-43.091511012629965</v>
      </c>
      <c r="E169" s="13">
        <f>-(E167-E168)</f>
        <v>-37.070911099350354</v>
      </c>
      <c r="F169" s="13">
        <f>-(F167-F168)</f>
        <v>-31.050311186070729</v>
      </c>
      <c r="G169" s="15">
        <f>-(G167-G168)</f>
        <v>-55.693285311194089</v>
      </c>
    </row>
    <row r="170" spans="1:7" x14ac:dyDescent="0.25">
      <c r="A170" s="11" t="s">
        <v>34</v>
      </c>
      <c r="B170" s="8"/>
      <c r="C170" s="48" t="s">
        <v>14</v>
      </c>
      <c r="D170" s="13">
        <f>D168+10*D158*LOG(D159/D157,10)</f>
        <v>95.347628822601322</v>
      </c>
      <c r="E170" s="13">
        <f>E168+10*E158*LOG(E159/E157,10)</f>
        <v>99.863078757561027</v>
      </c>
      <c r="F170" s="13">
        <f>F168+10*F158*LOG(F159/F157,10)</f>
        <v>112.80736857111222</v>
      </c>
      <c r="G170" s="15">
        <f>G168+10*G158*LOG(G159/G157,10)</f>
        <v>120.83034952357744</v>
      </c>
    </row>
    <row r="171" spans="1:7" x14ac:dyDescent="0.25">
      <c r="A171" s="11" t="s">
        <v>41</v>
      </c>
      <c r="B171" s="8"/>
      <c r="C171" s="48" t="s">
        <v>14</v>
      </c>
      <c r="D171" s="13">
        <f>-(D167-D170)</f>
        <v>-31.652371177398678</v>
      </c>
      <c r="E171" s="13">
        <f>-(E167-E170)</f>
        <v>-27.136921242438973</v>
      </c>
      <c r="F171" s="13">
        <f>-(F167-F170)</f>
        <v>-14.192631428887779</v>
      </c>
      <c r="G171" s="15">
        <f>-(G167-G170)</f>
        <v>-6.1696504764225608</v>
      </c>
    </row>
    <row r="172" spans="1:7" ht="18" x14ac:dyDescent="0.25">
      <c r="A172" s="7" t="s">
        <v>56</v>
      </c>
      <c r="B172" s="44"/>
      <c r="C172" s="47" t="s">
        <v>14</v>
      </c>
      <c r="D172" s="56">
        <f>IF(D171&lt;0,D$23*POWER(10,-D171/(10*D$24)),IF(D169&lt;0,D$21*POWER(10,-D169/(10*D$22)),0.3*POWER(10,D167/(10*D$20))/(4*PI()*$B$3)))</f>
        <v>697.12655292091824</v>
      </c>
      <c r="E172" s="56">
        <f>IF(E171&lt;0,E$23*POWER(10,-E171/(10*E$24)),IF(E169&lt;0,E$21*POWER(10,-E169/(10*E$22)),0.3*POWER(10,E167/(10*E$20))/(4*PI()*$B$3)))</f>
        <v>1325.4686849130921</v>
      </c>
      <c r="F172" s="56">
        <f>IF(F171&lt;0,F$23*POWER(10,-F171/(10*F$24)),IF(F169&lt;0,F$21*POWER(10,-F169/(10*F$22)),0.3*POWER(10,F167/(10*F$20))/(4*PI()*$B$3)))</f>
        <v>2756.6377355817708</v>
      </c>
      <c r="G172" s="57">
        <f>IF(G171&lt;0,G$23*POWER(10,-G171/(10*G$24)),IF(G169&lt;0,G$21*POWER(10,-G169/(10*G$22)),0.3*POWER(10,G167/(10*G$20))/(4*PI()*$B$3)))</f>
        <v>1733.02780170593</v>
      </c>
    </row>
    <row r="173" spans="1:7" x14ac:dyDescent="0.25">
      <c r="A173" s="11" t="s">
        <v>55</v>
      </c>
      <c r="B173" s="8"/>
      <c r="C173" s="9"/>
      <c r="D173" s="13"/>
      <c r="E173" s="13"/>
      <c r="F173" s="13"/>
      <c r="G173" s="15"/>
    </row>
    <row r="174" spans="1:7" x14ac:dyDescent="0.25">
      <c r="A174" s="11" t="s">
        <v>40</v>
      </c>
      <c r="B174" s="16">
        <v>15</v>
      </c>
      <c r="C174" s="48" t="s">
        <v>14</v>
      </c>
      <c r="D174" s="13">
        <f>$B174</f>
        <v>15</v>
      </c>
      <c r="E174" s="13">
        <f>$B174</f>
        <v>15</v>
      </c>
      <c r="F174" s="13">
        <f>$B174</f>
        <v>15</v>
      </c>
      <c r="G174" s="15">
        <f>$B174</f>
        <v>15</v>
      </c>
    </row>
    <row r="175" spans="1:7" x14ac:dyDescent="0.25">
      <c r="A175" s="43" t="s">
        <v>32</v>
      </c>
      <c r="B175" s="8"/>
      <c r="C175" s="48" t="s">
        <v>12</v>
      </c>
      <c r="D175" s="13">
        <f>D166+D174</f>
        <v>-89</v>
      </c>
      <c r="E175" s="13">
        <f>E166+E174</f>
        <v>-89</v>
      </c>
      <c r="F175" s="13">
        <f>F166+F174</f>
        <v>-89</v>
      </c>
      <c r="G175" s="15">
        <f>G166+G174</f>
        <v>-89</v>
      </c>
    </row>
    <row r="176" spans="1:7" x14ac:dyDescent="0.25">
      <c r="A176" s="7" t="s">
        <v>39</v>
      </c>
      <c r="B176" s="45"/>
      <c r="C176" s="47" t="s">
        <v>14</v>
      </c>
      <c r="D176" s="35">
        <f>-(D175-D147)</f>
        <v>112</v>
      </c>
      <c r="E176" s="35">
        <f>-(E175-E147)</f>
        <v>112</v>
      </c>
      <c r="F176" s="35">
        <f>-(F175-F147)</f>
        <v>112</v>
      </c>
      <c r="G176" s="42">
        <f>-(G175-G147)</f>
        <v>112</v>
      </c>
    </row>
    <row r="177" spans="1:7" x14ac:dyDescent="0.25">
      <c r="A177" s="11" t="s">
        <v>33</v>
      </c>
      <c r="B177" s="8"/>
      <c r="C177" s="48" t="s">
        <v>14</v>
      </c>
      <c r="D177" s="13">
        <f>-10*D$20*LOG(0.3/(4*PI()*D$21*$B$3),10)</f>
        <v>83.908488987370035</v>
      </c>
      <c r="E177" s="13">
        <f>-10*E$20*LOG(0.3/(4*PI()*E$21*$B$3),10)</f>
        <v>89.929088900649646</v>
      </c>
      <c r="F177" s="13">
        <f>-10*F$20*LOG(0.3/(4*PI()*F$21*$B$3),10)</f>
        <v>95.949688813929271</v>
      </c>
      <c r="G177" s="15">
        <f>-10*G$20*LOG(0.3/(4*PI()*G$21*$B$3),10)</f>
        <v>71.306714688805911</v>
      </c>
    </row>
    <row r="178" spans="1:7" x14ac:dyDescent="0.25">
      <c r="A178" s="11" t="s">
        <v>41</v>
      </c>
      <c r="B178" s="8"/>
      <c r="C178" s="48" t="s">
        <v>14</v>
      </c>
      <c r="D178" s="13">
        <f>-(D176-D177)</f>
        <v>-28.091511012629965</v>
      </c>
      <c r="E178" s="13">
        <f>-(E176-E177)</f>
        <v>-22.070911099350354</v>
      </c>
      <c r="F178" s="13">
        <f>-(F176-F177)</f>
        <v>-16.050311186070729</v>
      </c>
      <c r="G178" s="15">
        <f>-(G176-G177)</f>
        <v>-40.693285311194089</v>
      </c>
    </row>
    <row r="179" spans="1:7" x14ac:dyDescent="0.25">
      <c r="A179" s="11" t="s">
        <v>34</v>
      </c>
      <c r="B179" s="8"/>
      <c r="C179" s="48" t="s">
        <v>14</v>
      </c>
      <c r="D179" s="13">
        <f>D177+10*D$22*LOG(D$23/D$21,10)</f>
        <v>95.347628822601322</v>
      </c>
      <c r="E179" s="13">
        <f>E177+10*E$22*LOG(E$23/E$21,10)</f>
        <v>99.863078757561027</v>
      </c>
      <c r="F179" s="13">
        <f>F177+10*F$22*LOG(F$23/F$21,10)</f>
        <v>112.80736857111222</v>
      </c>
      <c r="G179" s="15">
        <f>G177+10*G$22*LOG(G$23/G$21,10)</f>
        <v>120.83034952357744</v>
      </c>
    </row>
    <row r="180" spans="1:7" x14ac:dyDescent="0.25">
      <c r="A180" s="11" t="s">
        <v>41</v>
      </c>
      <c r="B180" s="8"/>
      <c r="C180" s="48" t="s">
        <v>14</v>
      </c>
      <c r="D180" s="13">
        <f>-(D176-D179)</f>
        <v>-16.652371177398678</v>
      </c>
      <c r="E180" s="13">
        <f>-(E176-E179)</f>
        <v>-12.136921242438973</v>
      </c>
      <c r="F180" s="13">
        <f>-(F176-F179)</f>
        <v>0.80736857111222093</v>
      </c>
      <c r="G180" s="15">
        <f>-(G176-G179)</f>
        <v>8.8303495235774392</v>
      </c>
    </row>
    <row r="181" spans="1:7" ht="18.75" thickBot="1" x14ac:dyDescent="0.3">
      <c r="A181" s="17" t="s">
        <v>57</v>
      </c>
      <c r="B181" s="46"/>
      <c r="C181" s="55" t="s">
        <v>38</v>
      </c>
      <c r="D181" s="58">
        <f>IF(D180&lt;0,D$23*POWER(10,-D180/(10*D$24)),IF(D178&lt;0,D$21*POWER(10,-D178/(10*D$22)),0.3*POWER(10,D176/(10*D$20))/(4*PI()*$B$3)))</f>
        <v>312.22984656406135</v>
      </c>
      <c r="E181" s="58">
        <f>IF(E180&lt;0,E$23*POWER(10,-E180/(10*E$24)),IF(E178&lt;0,E$21*POWER(10,-E178/(10*E$22)),0.3*POWER(10,E176/(10*E$20))/(4*PI()*$B$3)))</f>
        <v>534.11236172969325</v>
      </c>
      <c r="F181" s="58">
        <f>IF(F180&lt;0,F$23*POWER(10,-F180/(10*F$24)),IF(F178&lt;0,F$21*POWER(10,-F178/(10*F$22)),0.3*POWER(10,F176/(10*F$20))/(4*PI()*$B$3)))</f>
        <v>958.2202947477773</v>
      </c>
      <c r="G181" s="59">
        <f>IF(G180&lt;0,G$23*POWER(10,-G180/(10*G$24)),IF(G178&lt;0,G$21*POWER(10,-G178/(10*G$22)),0.3*POWER(10,G176/(10*G$20))/(4*PI()*$B$3)))</f>
        <v>482.22528039231781</v>
      </c>
    </row>
  </sheetData>
  <mergeCells count="5">
    <mergeCell ref="K3:N3"/>
    <mergeCell ref="I5:I6"/>
    <mergeCell ref="I7:I8"/>
    <mergeCell ref="I9:I10"/>
    <mergeCell ref="I11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zoomScale="70" zoomScaleNormal="70" workbookViewId="0">
      <selection activeCell="K7" sqref="K7:N10"/>
    </sheetView>
  </sheetViews>
  <sheetFormatPr defaultColWidth="9.140625" defaultRowHeight="15" x14ac:dyDescent="0.25"/>
  <cols>
    <col min="1" max="1" width="58.7109375" bestFit="1" customWidth="1"/>
    <col min="2" max="2" width="5.7109375" bestFit="1" customWidth="1"/>
    <col min="9" max="9" width="13.5703125" customWidth="1"/>
    <col min="10" max="10" width="13.28515625" customWidth="1"/>
    <col min="11" max="14" width="10.7109375" customWidth="1"/>
  </cols>
  <sheetData>
    <row r="1" spans="1:14" x14ac:dyDescent="0.25">
      <c r="A1" s="66" t="s">
        <v>89</v>
      </c>
      <c r="B1" s="66">
        <v>26</v>
      </c>
      <c r="C1" s="66" t="s">
        <v>12</v>
      </c>
    </row>
    <row r="2" spans="1:14" ht="15.75" thickBot="1" x14ac:dyDescent="0.3"/>
    <row r="3" spans="1:14" x14ac:dyDescent="0.25">
      <c r="A3" s="50" t="s">
        <v>45</v>
      </c>
      <c r="I3" s="75"/>
      <c r="J3" s="76"/>
      <c r="K3" s="113" t="s">
        <v>95</v>
      </c>
      <c r="L3" s="113"/>
      <c r="M3" s="113"/>
      <c r="N3" s="114"/>
    </row>
    <row r="4" spans="1:14" x14ac:dyDescent="0.25">
      <c r="A4" s="50" t="s">
        <v>46</v>
      </c>
      <c r="I4" s="77"/>
      <c r="J4" s="71"/>
      <c r="K4" s="47" t="s">
        <v>5</v>
      </c>
      <c r="L4" s="47" t="s">
        <v>6</v>
      </c>
      <c r="M4" s="72" t="s">
        <v>7</v>
      </c>
      <c r="N4" s="78" t="s">
        <v>8</v>
      </c>
    </row>
    <row r="5" spans="1:14" ht="15.75" thickBot="1" x14ac:dyDescent="0.3">
      <c r="A5" s="1" t="s">
        <v>0</v>
      </c>
      <c r="B5" s="1">
        <v>5.85</v>
      </c>
      <c r="C5" s="1"/>
      <c r="D5" s="1" t="s">
        <v>1</v>
      </c>
      <c r="E5" s="1">
        <f>300000000/B5/10^9</f>
        <v>5.1282051282051287E-2</v>
      </c>
      <c r="F5" s="1"/>
      <c r="G5" s="1"/>
      <c r="H5" s="1"/>
      <c r="I5" s="115" t="s">
        <v>93</v>
      </c>
      <c r="J5" s="106" t="s">
        <v>91</v>
      </c>
      <c r="K5" s="74">
        <f>D38</f>
        <v>77.185465366203502</v>
      </c>
      <c r="L5" s="74">
        <f>E38</f>
        <v>91.3598808737095</v>
      </c>
      <c r="M5" s="74">
        <f>F38</f>
        <v>91.3598808737095</v>
      </c>
      <c r="N5" s="79">
        <f>G38</f>
        <v>57.19052039616939</v>
      </c>
    </row>
    <row r="6" spans="1:14" x14ac:dyDescent="0.25">
      <c r="A6" s="2" t="s">
        <v>2</v>
      </c>
      <c r="B6" s="3" t="s">
        <v>3</v>
      </c>
      <c r="C6" s="3" t="s">
        <v>4</v>
      </c>
      <c r="D6" s="4" t="s">
        <v>5</v>
      </c>
      <c r="E6" s="4" t="s">
        <v>6</v>
      </c>
      <c r="F6" s="5" t="s">
        <v>7</v>
      </c>
      <c r="G6" s="6" t="s">
        <v>8</v>
      </c>
      <c r="H6" s="62"/>
      <c r="I6" s="116"/>
      <c r="J6" s="48" t="s">
        <v>92</v>
      </c>
      <c r="K6" s="74">
        <f>D47</f>
        <v>16.246339506132671</v>
      </c>
      <c r="L6" s="74">
        <f>E47</f>
        <v>16.246339506132671</v>
      </c>
      <c r="M6" s="74">
        <f>F47</f>
        <v>16.246339506132671</v>
      </c>
      <c r="N6" s="79">
        <f>G47</f>
        <v>15.913602024547945</v>
      </c>
    </row>
    <row r="7" spans="1:14" x14ac:dyDescent="0.25">
      <c r="A7" s="7" t="s">
        <v>62</v>
      </c>
      <c r="B7" s="8"/>
      <c r="C7" s="9"/>
      <c r="D7" s="9"/>
      <c r="E7" s="9"/>
      <c r="F7" s="9"/>
      <c r="G7" s="10"/>
      <c r="H7" s="67"/>
      <c r="I7" s="115" t="s">
        <v>94</v>
      </c>
      <c r="J7" s="106" t="s">
        <v>91</v>
      </c>
      <c r="K7" s="74">
        <f>D83</f>
        <v>77.185465366203502</v>
      </c>
      <c r="L7" s="74">
        <f>E83</f>
        <v>91.3598808737095</v>
      </c>
      <c r="M7" s="74">
        <f>F83</f>
        <v>91.3598808737095</v>
      </c>
      <c r="N7" s="79">
        <f>G83</f>
        <v>57.19052039616939</v>
      </c>
    </row>
    <row r="8" spans="1:14" x14ac:dyDescent="0.25">
      <c r="A8" s="11" t="s">
        <v>9</v>
      </c>
      <c r="B8" s="12">
        <v>1</v>
      </c>
      <c r="C8" s="9" t="s">
        <v>10</v>
      </c>
      <c r="D8" s="13">
        <f>B8</f>
        <v>1</v>
      </c>
      <c r="E8" s="13">
        <f>D8</f>
        <v>1</v>
      </c>
      <c r="F8" s="13">
        <f>E8</f>
        <v>1</v>
      </c>
      <c r="G8" s="14">
        <f>F8</f>
        <v>1</v>
      </c>
      <c r="H8" s="68"/>
      <c r="I8" s="116"/>
      <c r="J8" s="48" t="s">
        <v>92</v>
      </c>
      <c r="K8" s="74">
        <f>D92</f>
        <v>16.246339506132671</v>
      </c>
      <c r="L8" s="74">
        <f>E92</f>
        <v>16.246339506132671</v>
      </c>
      <c r="M8" s="74">
        <f>F92</f>
        <v>16.246339506132671</v>
      </c>
      <c r="N8" s="79">
        <f>G92</f>
        <v>15.913602024547945</v>
      </c>
    </row>
    <row r="9" spans="1:14" x14ac:dyDescent="0.25">
      <c r="A9" s="11" t="s">
        <v>11</v>
      </c>
      <c r="B9" s="12">
        <f>B1</f>
        <v>26</v>
      </c>
      <c r="C9" s="9" t="s">
        <v>12</v>
      </c>
      <c r="D9" s="13">
        <f>$B9</f>
        <v>26</v>
      </c>
      <c r="E9" s="13">
        <f>$B9</f>
        <v>26</v>
      </c>
      <c r="F9" s="13">
        <f>$B9</f>
        <v>26</v>
      </c>
      <c r="G9" s="15">
        <f>$B9</f>
        <v>26</v>
      </c>
      <c r="H9" s="25"/>
      <c r="I9" s="116" t="s">
        <v>48</v>
      </c>
      <c r="J9" s="106" t="s">
        <v>91</v>
      </c>
      <c r="K9" s="74">
        <f>D129</f>
        <v>182.77478263802797</v>
      </c>
      <c r="L9" s="74">
        <f>E129</f>
        <v>291.39006132101071</v>
      </c>
      <c r="M9" s="74">
        <f>F129</f>
        <v>421.0391765845261</v>
      </c>
      <c r="N9" s="79">
        <f>G129</f>
        <v>205.53207363985084</v>
      </c>
    </row>
    <row r="10" spans="1:14" x14ac:dyDescent="0.25">
      <c r="A10" s="11" t="s">
        <v>13</v>
      </c>
      <c r="B10" s="12">
        <v>0</v>
      </c>
      <c r="C10" s="9" t="s">
        <v>14</v>
      </c>
      <c r="D10" s="13">
        <f>$B10</f>
        <v>0</v>
      </c>
      <c r="E10" s="13">
        <f t="shared" ref="E10:G12" si="0">$B10</f>
        <v>0</v>
      </c>
      <c r="F10" s="13">
        <f t="shared" si="0"/>
        <v>0</v>
      </c>
      <c r="G10" s="15">
        <f t="shared" si="0"/>
        <v>0</v>
      </c>
      <c r="H10" s="25"/>
      <c r="I10" s="116"/>
      <c r="J10" s="48" t="s">
        <v>92</v>
      </c>
      <c r="K10" s="74">
        <f>D138</f>
        <v>77.185465366203502</v>
      </c>
      <c r="L10" s="74">
        <f>E138</f>
        <v>91.3598808737095</v>
      </c>
      <c r="M10" s="74">
        <f>F138</f>
        <v>91.3598808737095</v>
      </c>
      <c r="N10" s="79">
        <f>G138</f>
        <v>57.19052039616939</v>
      </c>
    </row>
    <row r="11" spans="1:14" x14ac:dyDescent="0.25">
      <c r="A11" s="11" t="s">
        <v>15</v>
      </c>
      <c r="B11" s="12">
        <v>15</v>
      </c>
      <c r="C11" s="9" t="s">
        <v>14</v>
      </c>
      <c r="D11" s="13">
        <f>$B11</f>
        <v>15</v>
      </c>
      <c r="E11" s="13">
        <f t="shared" si="0"/>
        <v>15</v>
      </c>
      <c r="F11" s="13">
        <f t="shared" si="0"/>
        <v>15</v>
      </c>
      <c r="G11" s="15">
        <f t="shared" si="0"/>
        <v>15</v>
      </c>
      <c r="H11" s="25"/>
      <c r="I11" s="116" t="s">
        <v>50</v>
      </c>
      <c r="J11" s="106" t="s">
        <v>91</v>
      </c>
      <c r="K11" s="74">
        <f>D174</f>
        <v>182.77478263802797</v>
      </c>
      <c r="L11" s="74">
        <f>E174</f>
        <v>291.39006132101071</v>
      </c>
      <c r="M11" s="74">
        <f>F174</f>
        <v>421.0391765845261</v>
      </c>
      <c r="N11" s="79">
        <f>G174</f>
        <v>205.53207363985084</v>
      </c>
    </row>
    <row r="12" spans="1:14" ht="15.75" thickBot="1" x14ac:dyDescent="0.3">
      <c r="A12" s="11" t="s">
        <v>16</v>
      </c>
      <c r="B12" s="16">
        <v>0</v>
      </c>
      <c r="C12" s="9" t="s">
        <v>17</v>
      </c>
      <c r="D12" s="13">
        <f>$B12</f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25"/>
      <c r="I12" s="117"/>
      <c r="J12" s="107" t="s">
        <v>92</v>
      </c>
      <c r="K12" s="80">
        <f>D183</f>
        <v>77.185465366203502</v>
      </c>
      <c r="L12" s="80">
        <f>E183</f>
        <v>91.3598808737095</v>
      </c>
      <c r="M12" s="80">
        <f>F183</f>
        <v>91.3598808737095</v>
      </c>
      <c r="N12" s="81">
        <f>G183</f>
        <v>57.19052039616939</v>
      </c>
    </row>
    <row r="13" spans="1:14" ht="15.75" thickBot="1" x14ac:dyDescent="0.3">
      <c r="A13" s="17" t="s">
        <v>110</v>
      </c>
      <c r="B13" s="18"/>
      <c r="C13" s="19" t="s">
        <v>12</v>
      </c>
      <c r="D13" s="18">
        <f>D9-SUM(D10:D12)</f>
        <v>11</v>
      </c>
      <c r="E13" s="18">
        <f t="shared" ref="E13" si="1">E9-SUM(E10:E12)</f>
        <v>11</v>
      </c>
      <c r="F13" s="18">
        <f t="shared" ref="F13:G13" si="2">F9-SUM(F10:F12)</f>
        <v>11</v>
      </c>
      <c r="G13" s="32">
        <f t="shared" si="2"/>
        <v>11</v>
      </c>
      <c r="H13" s="69"/>
    </row>
    <row r="14" spans="1:14" ht="15.75" thickBot="1" x14ac:dyDescent="0.3">
      <c r="A14" s="20"/>
      <c r="B14" s="21"/>
      <c r="C14" s="22"/>
      <c r="D14" s="23"/>
      <c r="E14" s="24"/>
      <c r="F14" s="25"/>
      <c r="G14" s="1"/>
      <c r="H14" s="1"/>
    </row>
    <row r="15" spans="1:14" x14ac:dyDescent="0.25">
      <c r="A15" s="26" t="s">
        <v>90</v>
      </c>
      <c r="B15" s="27"/>
      <c r="C15" s="28"/>
      <c r="D15" s="27"/>
      <c r="E15" s="27"/>
      <c r="F15" s="27"/>
      <c r="G15" s="29"/>
      <c r="H15" s="67"/>
    </row>
    <row r="16" spans="1:14" x14ac:dyDescent="0.25">
      <c r="A16" s="7" t="s">
        <v>19</v>
      </c>
      <c r="B16" s="30">
        <v>200</v>
      </c>
      <c r="C16" s="9" t="s">
        <v>10</v>
      </c>
      <c r="D16" s="37">
        <f t="shared" ref="D16:G18" si="3">$B16</f>
        <v>200</v>
      </c>
      <c r="E16" s="37">
        <f t="shared" si="3"/>
        <v>200</v>
      </c>
      <c r="F16" s="37">
        <f t="shared" si="3"/>
        <v>200</v>
      </c>
      <c r="G16" s="38">
        <f t="shared" si="3"/>
        <v>200</v>
      </c>
      <c r="H16" s="70"/>
      <c r="I16" t="s">
        <v>138</v>
      </c>
    </row>
    <row r="17" spans="1:7" x14ac:dyDescent="0.25">
      <c r="A17" s="11" t="s">
        <v>20</v>
      </c>
      <c r="B17" s="112">
        <v>-60</v>
      </c>
      <c r="C17" s="9" t="s">
        <v>12</v>
      </c>
      <c r="D17" s="13">
        <f t="shared" si="3"/>
        <v>-60</v>
      </c>
      <c r="E17" s="13">
        <f t="shared" si="3"/>
        <v>-60</v>
      </c>
      <c r="F17" s="13">
        <f t="shared" si="3"/>
        <v>-60</v>
      </c>
      <c r="G17" s="15">
        <f t="shared" si="3"/>
        <v>-60</v>
      </c>
    </row>
    <row r="18" spans="1:7" x14ac:dyDescent="0.25">
      <c r="A18" s="11" t="s">
        <v>21</v>
      </c>
      <c r="B18" s="30">
        <v>10</v>
      </c>
      <c r="C18" s="9" t="s">
        <v>17</v>
      </c>
      <c r="D18" s="13">
        <f t="shared" si="3"/>
        <v>10</v>
      </c>
      <c r="E18" s="13">
        <f t="shared" si="3"/>
        <v>10</v>
      </c>
      <c r="F18" s="13">
        <f t="shared" si="3"/>
        <v>10</v>
      </c>
      <c r="G18" s="15">
        <f t="shared" si="3"/>
        <v>10</v>
      </c>
    </row>
    <row r="19" spans="1:7" ht="15.75" thickBot="1" x14ac:dyDescent="0.3">
      <c r="A19" s="17" t="s">
        <v>63</v>
      </c>
      <c r="B19" s="31"/>
      <c r="C19" s="19" t="s">
        <v>12</v>
      </c>
      <c r="D19" s="18">
        <f>D17-D18</f>
        <v>-70</v>
      </c>
      <c r="E19" s="18">
        <f t="shared" ref="E19:F19" si="4">E17-E18</f>
        <v>-70</v>
      </c>
      <c r="F19" s="18">
        <f t="shared" si="4"/>
        <v>-70</v>
      </c>
      <c r="G19" s="32">
        <f>G17-G18</f>
        <v>-70</v>
      </c>
    </row>
    <row r="20" spans="1:7" ht="15.75" thickBot="1" x14ac:dyDescent="0.3">
      <c r="A20" s="20"/>
      <c r="B20" s="23"/>
      <c r="C20" s="22"/>
      <c r="D20" s="23"/>
      <c r="E20" s="24"/>
      <c r="F20" s="25"/>
      <c r="G20" s="1"/>
    </row>
    <row r="21" spans="1:7" x14ac:dyDescent="0.25">
      <c r="A21" s="26" t="s">
        <v>22</v>
      </c>
      <c r="B21" s="33"/>
      <c r="C21" s="34"/>
      <c r="D21" s="33"/>
      <c r="E21" s="33"/>
      <c r="F21" s="33"/>
      <c r="G21" s="29"/>
    </row>
    <row r="22" spans="1:7" x14ac:dyDescent="0.25">
      <c r="A22" s="11" t="s">
        <v>23</v>
      </c>
      <c r="B22" s="35"/>
      <c r="C22" s="36"/>
      <c r="D22" s="37">
        <v>2</v>
      </c>
      <c r="E22" s="37">
        <v>2</v>
      </c>
      <c r="F22" s="37">
        <v>2</v>
      </c>
      <c r="G22" s="38">
        <v>2</v>
      </c>
    </row>
    <row r="23" spans="1:7" x14ac:dyDescent="0.25">
      <c r="A23" s="11" t="s">
        <v>24</v>
      </c>
      <c r="B23" s="35"/>
      <c r="C23" s="36"/>
      <c r="D23" s="13">
        <v>64</v>
      </c>
      <c r="E23" s="13">
        <v>128</v>
      </c>
      <c r="F23" s="13">
        <v>256</v>
      </c>
      <c r="G23" s="15">
        <v>15</v>
      </c>
    </row>
    <row r="24" spans="1:7" x14ac:dyDescent="0.25">
      <c r="A24" s="11" t="s">
        <v>25</v>
      </c>
      <c r="B24" s="35"/>
      <c r="C24" s="36"/>
      <c r="D24" s="37">
        <v>3.8</v>
      </c>
      <c r="E24" s="37">
        <v>3.3</v>
      </c>
      <c r="F24" s="37">
        <v>2.8</v>
      </c>
      <c r="G24" s="38">
        <v>2.7</v>
      </c>
    </row>
    <row r="25" spans="1:7" x14ac:dyDescent="0.25">
      <c r="A25" s="11" t="s">
        <v>26</v>
      </c>
      <c r="B25" s="35"/>
      <c r="C25" s="36"/>
      <c r="D25" s="13">
        <v>128</v>
      </c>
      <c r="E25" s="13">
        <v>256</v>
      </c>
      <c r="F25" s="13">
        <v>1024</v>
      </c>
      <c r="G25" s="15">
        <v>1024</v>
      </c>
    </row>
    <row r="26" spans="1:7" ht="15.75" thickBot="1" x14ac:dyDescent="0.3">
      <c r="A26" s="39" t="s">
        <v>27</v>
      </c>
      <c r="B26" s="18"/>
      <c r="C26" s="19"/>
      <c r="D26" s="40">
        <v>4.3</v>
      </c>
      <c r="E26" s="40">
        <v>3.8</v>
      </c>
      <c r="F26" s="40">
        <v>3.3</v>
      </c>
      <c r="G26" s="41">
        <v>2.7</v>
      </c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26" t="s">
        <v>28</v>
      </c>
      <c r="B28" s="27"/>
      <c r="C28" s="28"/>
      <c r="D28" s="27"/>
      <c r="E28" s="27"/>
      <c r="F28" s="27"/>
      <c r="G28" s="29"/>
    </row>
    <row r="29" spans="1:7" x14ac:dyDescent="0.25">
      <c r="A29" s="11" t="s">
        <v>29</v>
      </c>
      <c r="B29" s="12">
        <v>6</v>
      </c>
      <c r="C29" s="9" t="s">
        <v>14</v>
      </c>
      <c r="D29" s="13">
        <f>$B$29</f>
        <v>6</v>
      </c>
      <c r="E29" s="13">
        <f>$B$29</f>
        <v>6</v>
      </c>
      <c r="F29" s="13">
        <f>$B$29</f>
        <v>6</v>
      </c>
      <c r="G29" s="15">
        <f>$B$29</f>
        <v>6</v>
      </c>
    </row>
    <row r="30" spans="1:7" x14ac:dyDescent="0.25">
      <c r="A30" s="7" t="s">
        <v>30</v>
      </c>
      <c r="B30" s="35"/>
      <c r="C30" s="36" t="s">
        <v>18</v>
      </c>
      <c r="D30" s="35">
        <f>D19-D29</f>
        <v>-76</v>
      </c>
      <c r="E30" s="35">
        <f>E19-E29</f>
        <v>-76</v>
      </c>
      <c r="F30" s="35">
        <f>F19-F29</f>
        <v>-76</v>
      </c>
      <c r="G30" s="42">
        <f>G19-G29</f>
        <v>-76</v>
      </c>
    </row>
    <row r="31" spans="1:7" x14ac:dyDescent="0.25">
      <c r="A31" s="11" t="s">
        <v>31</v>
      </c>
      <c r="B31" s="8"/>
      <c r="C31" s="9"/>
      <c r="D31" s="13"/>
      <c r="E31" s="13"/>
      <c r="F31" s="13"/>
      <c r="G31" s="15"/>
    </row>
    <row r="32" spans="1:7" x14ac:dyDescent="0.25">
      <c r="A32" s="43" t="s">
        <v>32</v>
      </c>
      <c r="B32" s="44"/>
      <c r="C32" s="9" t="s">
        <v>18</v>
      </c>
      <c r="D32" s="13">
        <f>D30-D12</f>
        <v>-76</v>
      </c>
      <c r="E32" s="13">
        <f>E30-E12</f>
        <v>-76</v>
      </c>
      <c r="F32" s="13">
        <f>F30-F12</f>
        <v>-76</v>
      </c>
      <c r="G32" s="13">
        <f>G30-G12</f>
        <v>-76</v>
      </c>
    </row>
    <row r="33" spans="1:7" x14ac:dyDescent="0.25">
      <c r="A33" s="7" t="s">
        <v>39</v>
      </c>
      <c r="B33" s="13"/>
      <c r="C33" s="47" t="s">
        <v>14</v>
      </c>
      <c r="D33" s="35">
        <f>-D32+D13</f>
        <v>87</v>
      </c>
      <c r="E33" s="35">
        <f>-E32+E13</f>
        <v>87</v>
      </c>
      <c r="F33" s="35">
        <f>-F32+F13</f>
        <v>87</v>
      </c>
      <c r="G33" s="42">
        <f>-G32+G13</f>
        <v>87</v>
      </c>
    </row>
    <row r="34" spans="1:7" x14ac:dyDescent="0.25">
      <c r="A34" s="11" t="s">
        <v>33</v>
      </c>
      <c r="B34" s="8"/>
      <c r="C34" s="48" t="s">
        <v>14</v>
      </c>
      <c r="D34" s="13">
        <f>-10*D22*LOG(0.3/(4*PI()*D23*$B$5),10)</f>
        <v>83.908488987370035</v>
      </c>
      <c r="E34" s="13">
        <f>-10*E22*LOG(0.3/(4*PI()*E23*$B$5),10)</f>
        <v>89.929088900649646</v>
      </c>
      <c r="F34" s="13">
        <f>-10*F22*LOG(0.3/(4*PI()*F23*$B$5),10)</f>
        <v>95.949688813929271</v>
      </c>
      <c r="G34" s="15">
        <f>-10*G22*LOG(0.3/(4*PI()*G23*$B$5),10)</f>
        <v>71.306714688805911</v>
      </c>
    </row>
    <row r="35" spans="1:7" x14ac:dyDescent="0.25">
      <c r="A35" s="11" t="s">
        <v>41</v>
      </c>
      <c r="B35" s="8"/>
      <c r="C35" s="48" t="s">
        <v>14</v>
      </c>
      <c r="D35" s="13">
        <f>-D33+D34</f>
        <v>-3.0915110126299652</v>
      </c>
      <c r="E35" s="13">
        <f>-E33+E34</f>
        <v>2.9290889006496457</v>
      </c>
      <c r="F35" s="13">
        <f>-F33+F34</f>
        <v>8.9496888139292707</v>
      </c>
      <c r="G35" s="15">
        <f>-G33+G34</f>
        <v>-15.693285311194089</v>
      </c>
    </row>
    <row r="36" spans="1:7" x14ac:dyDescent="0.25">
      <c r="A36" s="11" t="s">
        <v>34</v>
      </c>
      <c r="B36" s="8"/>
      <c r="C36" s="48" t="s">
        <v>14</v>
      </c>
      <c r="D36" s="13">
        <f>D34+10*D24*LOG(D25/D23,10)</f>
        <v>95.347628822601322</v>
      </c>
      <c r="E36" s="13">
        <f>E34+10*E24*LOG(E25/E23,10)</f>
        <v>99.863078757561027</v>
      </c>
      <c r="F36" s="13">
        <f>F34+10*F24*LOG(F25/F23,10)</f>
        <v>112.80736857111222</v>
      </c>
      <c r="G36" s="15">
        <f>G34+10*G24*LOG(G25/G23,10)</f>
        <v>120.83034952357744</v>
      </c>
    </row>
    <row r="37" spans="1:7" x14ac:dyDescent="0.25">
      <c r="A37" s="11" t="s">
        <v>41</v>
      </c>
      <c r="B37" s="8"/>
      <c r="C37" s="48" t="s">
        <v>14</v>
      </c>
      <c r="D37" s="13">
        <f>-D33+D36</f>
        <v>8.3476288226013224</v>
      </c>
      <c r="E37" s="13">
        <f>-E33+E36</f>
        <v>12.863078757561027</v>
      </c>
      <c r="F37" s="13">
        <f>-F33+F36</f>
        <v>25.807368571112221</v>
      </c>
      <c r="G37" s="15">
        <f>-G33+G36</f>
        <v>33.830349523577439</v>
      </c>
    </row>
    <row r="38" spans="1:7" ht="18" x14ac:dyDescent="0.25">
      <c r="A38" s="7" t="s">
        <v>35</v>
      </c>
      <c r="B38" s="44"/>
      <c r="C38" s="47" t="s">
        <v>14</v>
      </c>
      <c r="D38" s="56">
        <f>IF(D37&lt;0,D$25*POWER(10,-D37/(10*D$26)),IF(D35&lt;0,D$23*POWER(10,-D35/(10*D$24)),0.3*POWER(10,D33/(10*D$22))/(4*PI()*$B$5)))</f>
        <v>77.185465366203502</v>
      </c>
      <c r="E38" s="56">
        <f>IF(E37&lt;0,E$25*POWER(10,-E37/(10*E$26)),IF(E35&lt;0,E$23*POWER(10,-E35/(10*E$24)),0.3*POWER(10,E33/(10*E$22))/(4*PI()*$B$5)))</f>
        <v>91.3598808737095</v>
      </c>
      <c r="F38" s="56">
        <f>IF(F37&lt;0,F$25*POWER(10,-F37/(10*F$26)),IF(F35&lt;0,F$23*POWER(10,-F35/(10*F$24)),0.3*POWER(10,F33/(10*F$22))/(4*PI()*$B$5)))</f>
        <v>91.3598808737095</v>
      </c>
      <c r="G38" s="57">
        <f>IF(G37&lt;0,G$25*POWER(10,-G37/(10*G$26)),IF(G35&lt;0,G$23*POWER(10,-G35/(10*G$24)),0.3*POWER(10,G33/(10*G$22))/(4*PI()*$B$5)))</f>
        <v>57.19052039616939</v>
      </c>
    </row>
    <row r="39" spans="1:7" x14ac:dyDescent="0.25">
      <c r="A39" s="11" t="s">
        <v>36</v>
      </c>
      <c r="B39" s="8"/>
      <c r="C39" s="9"/>
      <c r="D39" s="13"/>
      <c r="E39" s="13"/>
      <c r="F39" s="13"/>
      <c r="G39" s="15"/>
    </row>
    <row r="40" spans="1:7" x14ac:dyDescent="0.25">
      <c r="A40" s="11" t="s">
        <v>40</v>
      </c>
      <c r="B40" s="16">
        <v>15</v>
      </c>
      <c r="C40" s="48" t="s">
        <v>14</v>
      </c>
      <c r="D40" s="13">
        <f>$B40</f>
        <v>15</v>
      </c>
      <c r="E40" s="13">
        <f>$B40</f>
        <v>15</v>
      </c>
      <c r="F40" s="13">
        <f>$B40</f>
        <v>15</v>
      </c>
      <c r="G40" s="15">
        <f>$B40</f>
        <v>15</v>
      </c>
    </row>
    <row r="41" spans="1:7" x14ac:dyDescent="0.25">
      <c r="A41" s="43" t="s">
        <v>32</v>
      </c>
      <c r="B41" s="8"/>
      <c r="C41" s="48" t="s">
        <v>18</v>
      </c>
      <c r="D41" s="13">
        <f>D32+D40</f>
        <v>-61</v>
      </c>
      <c r="E41" s="13">
        <f>E32+E40</f>
        <v>-61</v>
      </c>
      <c r="F41" s="13">
        <f>F32+F40</f>
        <v>-61</v>
      </c>
      <c r="G41" s="15">
        <f>G32+G40</f>
        <v>-61</v>
      </c>
    </row>
    <row r="42" spans="1:7" x14ac:dyDescent="0.25">
      <c r="A42" s="7" t="s">
        <v>39</v>
      </c>
      <c r="B42" s="45"/>
      <c r="C42" s="47" t="s">
        <v>14</v>
      </c>
      <c r="D42" s="35">
        <f>-D41+D13</f>
        <v>72</v>
      </c>
      <c r="E42" s="35">
        <f>-E41+E13</f>
        <v>72</v>
      </c>
      <c r="F42" s="35">
        <f>-F41+F13</f>
        <v>72</v>
      </c>
      <c r="G42" s="42">
        <f>-G41+G13</f>
        <v>72</v>
      </c>
    </row>
    <row r="43" spans="1:7" x14ac:dyDescent="0.25">
      <c r="A43" s="11" t="s">
        <v>33</v>
      </c>
      <c r="B43" s="8"/>
      <c r="C43" s="48" t="s">
        <v>14</v>
      </c>
      <c r="D43" s="13">
        <f>-10*D$22*LOG(0.3/(4*PI()*D$23*$B$5),10)</f>
        <v>83.908488987370035</v>
      </c>
      <c r="E43" s="13">
        <f>-10*E$22*LOG(0.3/(4*PI()*E$23*$B$5),10)</f>
        <v>89.929088900649646</v>
      </c>
      <c r="F43" s="13">
        <f>-10*F$22*LOG(0.3/(4*PI()*F$23*$B$5),10)</f>
        <v>95.949688813929271</v>
      </c>
      <c r="G43" s="15">
        <f>-10*G$22*LOG(0.3/(4*PI()*G$23*$B$5),10)</f>
        <v>71.306714688805911</v>
      </c>
    </row>
    <row r="44" spans="1:7" x14ac:dyDescent="0.25">
      <c r="A44" s="11" t="s">
        <v>41</v>
      </c>
      <c r="B44" s="8"/>
      <c r="C44" s="48" t="s">
        <v>14</v>
      </c>
      <c r="D44" s="13">
        <f>-D42+D43</f>
        <v>11.908488987370035</v>
      </c>
      <c r="E44" s="13">
        <f>-E42+E43</f>
        <v>17.929088900649646</v>
      </c>
      <c r="F44" s="13">
        <f>-F42+F43</f>
        <v>23.949688813929271</v>
      </c>
      <c r="G44" s="15">
        <f>-G42+G43</f>
        <v>-0.69328531119408865</v>
      </c>
    </row>
    <row r="45" spans="1:7" x14ac:dyDescent="0.25">
      <c r="A45" s="11" t="s">
        <v>34</v>
      </c>
      <c r="B45" s="8"/>
      <c r="C45" s="48" t="s">
        <v>14</v>
      </c>
      <c r="D45" s="13">
        <f>D43+10*D$24*LOG(D$25/D$23,10)</f>
        <v>95.347628822601322</v>
      </c>
      <c r="E45" s="13">
        <f>E43+10*E$24*LOG(E$25/E$23,10)</f>
        <v>99.863078757561027</v>
      </c>
      <c r="F45" s="13">
        <f>F43+10*F$24*LOG(F$25/F$23,10)</f>
        <v>112.80736857111222</v>
      </c>
      <c r="G45" s="15">
        <f>G43+10*G$24*LOG(G$25/G$23,10)</f>
        <v>120.83034952357744</v>
      </c>
    </row>
    <row r="46" spans="1:7" x14ac:dyDescent="0.25">
      <c r="A46" s="11" t="s">
        <v>41</v>
      </c>
      <c r="B46" s="8"/>
      <c r="C46" s="48" t="s">
        <v>14</v>
      </c>
      <c r="D46" s="13">
        <f>-D42+D45</f>
        <v>23.347628822601322</v>
      </c>
      <c r="E46" s="13">
        <f>-E42+E45</f>
        <v>27.863078757561027</v>
      </c>
      <c r="F46" s="13">
        <f>-F42+F45</f>
        <v>40.807368571112221</v>
      </c>
      <c r="G46" s="15">
        <f>-G42+G45</f>
        <v>48.830349523577439</v>
      </c>
    </row>
    <row r="47" spans="1:7" ht="18.75" thickBot="1" x14ac:dyDescent="0.3">
      <c r="A47" s="17" t="s">
        <v>37</v>
      </c>
      <c r="B47" s="46"/>
      <c r="C47" s="19" t="s">
        <v>38</v>
      </c>
      <c r="D47" s="58">
        <f>IF(D46&lt;0,D$25*POWER(10,-D46/(10*D$26)),IF(D44&lt;0,D$23*POWER(10,-D44/(10*D$24)),0.3*POWER(10,D42/(10*D$22))/(4*PI()*$B$5)))</f>
        <v>16.246339506132671</v>
      </c>
      <c r="E47" s="58">
        <f>IF(E46&lt;0,E$25*POWER(10,-E46/(10*E$26)),IF(E44&lt;0,E$23*POWER(10,-E44/(10*E$24)),0.3*POWER(10,E42/(10*E$22))/(4*PI()*$B$5)))</f>
        <v>16.246339506132671</v>
      </c>
      <c r="F47" s="58">
        <f>IF(F46&lt;0,F$25*POWER(10,-F46/(10*F$26)),IF(F44&lt;0,F$23*POWER(10,-F44/(10*F$24)),0.3*POWER(10,F42/(10*F$22))/(4*PI()*$B$5)))</f>
        <v>16.246339506132671</v>
      </c>
      <c r="G47" s="59">
        <f>IF(G46&lt;0,G$25*POWER(10,-G46/(10*G$26)),IF(G44&lt;0,G$23*POWER(10,-G44/(10*G$24)),0.3*POWER(10,G42/(10*G$22))/(4*PI()*$B$5)))</f>
        <v>15.913602024547945</v>
      </c>
    </row>
    <row r="48" spans="1:7" ht="18" x14ac:dyDescent="0.25">
      <c r="A48" s="51"/>
      <c r="B48" s="52"/>
      <c r="C48" s="53"/>
      <c r="D48" s="54"/>
      <c r="E48" s="54"/>
      <c r="F48" s="54"/>
      <c r="G48" s="54"/>
    </row>
    <row r="49" spans="1:9" x14ac:dyDescent="0.25">
      <c r="A49" s="51" t="s">
        <v>47</v>
      </c>
    </row>
    <row r="50" spans="1:9" ht="15.75" thickBot="1" x14ac:dyDescent="0.3">
      <c r="A50" s="1" t="s">
        <v>0</v>
      </c>
      <c r="B50" s="1">
        <v>5.85</v>
      </c>
      <c r="C50" s="1"/>
      <c r="D50" s="1" t="s">
        <v>1</v>
      </c>
      <c r="E50" s="1">
        <f>300000000/B50/10^9</f>
        <v>5.1282051282051287E-2</v>
      </c>
      <c r="F50" s="1"/>
      <c r="G50" s="1"/>
    </row>
    <row r="51" spans="1:9" x14ac:dyDescent="0.25">
      <c r="A51" s="2" t="s">
        <v>2</v>
      </c>
      <c r="B51" s="3" t="s">
        <v>3</v>
      </c>
      <c r="C51" s="3" t="s">
        <v>4</v>
      </c>
      <c r="D51" s="4" t="s">
        <v>5</v>
      </c>
      <c r="E51" s="4" t="s">
        <v>6</v>
      </c>
      <c r="F51" s="5" t="s">
        <v>7</v>
      </c>
      <c r="G51" s="6" t="s">
        <v>8</v>
      </c>
    </row>
    <row r="52" spans="1:9" x14ac:dyDescent="0.25">
      <c r="A52" s="7" t="s">
        <v>42</v>
      </c>
      <c r="B52" s="8"/>
      <c r="C52" s="9"/>
      <c r="D52" s="9"/>
      <c r="E52" s="9"/>
      <c r="F52" s="9"/>
      <c r="G52" s="10"/>
    </row>
    <row r="53" spans="1:9" x14ac:dyDescent="0.25">
      <c r="A53" s="11" t="s">
        <v>9</v>
      </c>
      <c r="B53" s="12">
        <v>20</v>
      </c>
      <c r="C53" s="9" t="s">
        <v>10</v>
      </c>
      <c r="D53" s="13">
        <f>B53</f>
        <v>20</v>
      </c>
      <c r="E53" s="13">
        <f>D53</f>
        <v>20</v>
      </c>
      <c r="F53" s="13">
        <f>E53</f>
        <v>20</v>
      </c>
      <c r="G53" s="49">
        <f>F53</f>
        <v>20</v>
      </c>
    </row>
    <row r="54" spans="1:9" x14ac:dyDescent="0.25">
      <c r="A54" s="11" t="s">
        <v>11</v>
      </c>
      <c r="B54" s="12">
        <f>B1</f>
        <v>26</v>
      </c>
      <c r="C54" s="9" t="s">
        <v>12</v>
      </c>
      <c r="D54" s="13">
        <f>$B54</f>
        <v>26</v>
      </c>
      <c r="E54" s="13">
        <f>$B54</f>
        <v>26</v>
      </c>
      <c r="F54" s="13">
        <f>$B54</f>
        <v>26</v>
      </c>
      <c r="G54" s="15">
        <f>$B54</f>
        <v>26</v>
      </c>
    </row>
    <row r="55" spans="1:9" x14ac:dyDescent="0.25">
      <c r="A55" s="11" t="s">
        <v>13</v>
      </c>
      <c r="B55" s="12">
        <v>0</v>
      </c>
      <c r="C55" s="9" t="s">
        <v>14</v>
      </c>
      <c r="D55" s="13">
        <f>$B55</f>
        <v>0</v>
      </c>
      <c r="E55" s="13">
        <f t="shared" ref="E55:G56" si="5">$B55</f>
        <v>0</v>
      </c>
      <c r="F55" s="13">
        <f t="shared" si="5"/>
        <v>0</v>
      </c>
      <c r="G55" s="15">
        <f t="shared" si="5"/>
        <v>0</v>
      </c>
    </row>
    <row r="56" spans="1:9" x14ac:dyDescent="0.25">
      <c r="A56" s="11" t="s">
        <v>15</v>
      </c>
      <c r="B56" s="12">
        <v>15</v>
      </c>
      <c r="C56" s="9" t="s">
        <v>14</v>
      </c>
      <c r="D56" s="13">
        <f>$B56</f>
        <v>15</v>
      </c>
      <c r="E56" s="13">
        <f t="shared" si="5"/>
        <v>15</v>
      </c>
      <c r="F56" s="13">
        <f t="shared" si="5"/>
        <v>15</v>
      </c>
      <c r="G56" s="15">
        <f t="shared" si="5"/>
        <v>15</v>
      </c>
    </row>
    <row r="57" spans="1:9" x14ac:dyDescent="0.25">
      <c r="A57" s="11" t="s">
        <v>16</v>
      </c>
      <c r="B57" s="16">
        <v>0</v>
      </c>
      <c r="C57" s="9" t="s">
        <v>17</v>
      </c>
      <c r="D57" s="13">
        <v>0</v>
      </c>
      <c r="E57" s="13">
        <v>0</v>
      </c>
      <c r="F57" s="13">
        <v>0</v>
      </c>
      <c r="G57" s="15">
        <v>0</v>
      </c>
    </row>
    <row r="58" spans="1:9" ht="15.75" thickBot="1" x14ac:dyDescent="0.3">
      <c r="A58" s="17" t="s">
        <v>110</v>
      </c>
      <c r="B58" s="18"/>
      <c r="C58" s="19" t="s">
        <v>12</v>
      </c>
      <c r="D58" s="18">
        <f>D54-SUM(D55:D57)</f>
        <v>11</v>
      </c>
      <c r="E58" s="18">
        <f t="shared" ref="E58" si="6">E54-SUM(E55:E57)</f>
        <v>11</v>
      </c>
      <c r="F58" s="18">
        <f t="shared" ref="F58:G58" si="7">F54-SUM(F55:F57)</f>
        <v>11</v>
      </c>
      <c r="G58" s="32">
        <f t="shared" si="7"/>
        <v>11</v>
      </c>
    </row>
    <row r="59" spans="1:9" ht="15.75" thickBot="1" x14ac:dyDescent="0.3">
      <c r="A59" s="20"/>
      <c r="B59" s="21"/>
      <c r="C59" s="22"/>
      <c r="D59" s="23"/>
      <c r="E59" s="24"/>
      <c r="F59" s="25"/>
      <c r="G59" s="1"/>
    </row>
    <row r="60" spans="1:9" x14ac:dyDescent="0.25">
      <c r="A60" s="26" t="s">
        <v>53</v>
      </c>
      <c r="B60" s="27"/>
      <c r="C60" s="28"/>
      <c r="D60" s="27"/>
      <c r="E60" s="27"/>
      <c r="F60" s="27"/>
      <c r="G60" s="29"/>
    </row>
    <row r="61" spans="1:9" x14ac:dyDescent="0.25">
      <c r="A61" s="7" t="s">
        <v>19</v>
      </c>
      <c r="B61" s="30">
        <v>200</v>
      </c>
      <c r="C61" s="9" t="s">
        <v>10</v>
      </c>
      <c r="D61" s="37">
        <f t="shared" ref="D61:G63" si="8">$B61</f>
        <v>200</v>
      </c>
      <c r="E61" s="37">
        <f t="shared" si="8"/>
        <v>200</v>
      </c>
      <c r="F61" s="37">
        <f t="shared" si="8"/>
        <v>200</v>
      </c>
      <c r="G61" s="38">
        <f t="shared" si="8"/>
        <v>200</v>
      </c>
      <c r="I61" t="s">
        <v>138</v>
      </c>
    </row>
    <row r="62" spans="1:9" x14ac:dyDescent="0.25">
      <c r="A62" s="11" t="s">
        <v>20</v>
      </c>
      <c r="B62" s="30">
        <v>-60</v>
      </c>
      <c r="C62" s="9" t="s">
        <v>12</v>
      </c>
      <c r="D62" s="13">
        <f t="shared" si="8"/>
        <v>-60</v>
      </c>
      <c r="E62" s="13">
        <f t="shared" si="8"/>
        <v>-60</v>
      </c>
      <c r="F62" s="13">
        <f t="shared" si="8"/>
        <v>-60</v>
      </c>
      <c r="G62" s="15">
        <f t="shared" si="8"/>
        <v>-60</v>
      </c>
    </row>
    <row r="63" spans="1:9" x14ac:dyDescent="0.25">
      <c r="A63" s="11" t="s">
        <v>21</v>
      </c>
      <c r="B63" s="30">
        <v>10</v>
      </c>
      <c r="C63" s="9" t="s">
        <v>17</v>
      </c>
      <c r="D63" s="13">
        <f t="shared" si="8"/>
        <v>10</v>
      </c>
      <c r="E63" s="13">
        <f t="shared" si="8"/>
        <v>10</v>
      </c>
      <c r="F63" s="13">
        <f t="shared" si="8"/>
        <v>10</v>
      </c>
      <c r="G63" s="15">
        <f t="shared" si="8"/>
        <v>10</v>
      </c>
    </row>
    <row r="64" spans="1:9" ht="15.75" thickBot="1" x14ac:dyDescent="0.3">
      <c r="A64" s="17" t="s">
        <v>63</v>
      </c>
      <c r="B64" s="31"/>
      <c r="C64" s="19" t="s">
        <v>12</v>
      </c>
      <c r="D64" s="18">
        <f>D62-D63</f>
        <v>-70</v>
      </c>
      <c r="E64" s="18">
        <f t="shared" ref="E64:F64" si="9">E62-E63</f>
        <v>-70</v>
      </c>
      <c r="F64" s="18">
        <f t="shared" si="9"/>
        <v>-70</v>
      </c>
      <c r="G64" s="32">
        <f>G62-G63</f>
        <v>-70</v>
      </c>
    </row>
    <row r="65" spans="1:7" ht="15.75" thickBot="1" x14ac:dyDescent="0.3">
      <c r="A65" s="20"/>
      <c r="B65" s="23"/>
      <c r="C65" s="22"/>
      <c r="D65" s="23"/>
      <c r="E65" s="24"/>
      <c r="F65" s="25"/>
      <c r="G65" s="1"/>
    </row>
    <row r="66" spans="1:7" x14ac:dyDescent="0.25">
      <c r="A66" s="26" t="s">
        <v>22</v>
      </c>
      <c r="B66" s="33"/>
      <c r="C66" s="34"/>
      <c r="D66" s="33"/>
      <c r="E66" s="33"/>
      <c r="F66" s="33"/>
      <c r="G66" s="29"/>
    </row>
    <row r="67" spans="1:7" x14ac:dyDescent="0.25">
      <c r="A67" s="11" t="s">
        <v>23</v>
      </c>
      <c r="B67" s="35"/>
      <c r="C67" s="36"/>
      <c r="D67" s="37">
        <v>2</v>
      </c>
      <c r="E67" s="37">
        <v>2</v>
      </c>
      <c r="F67" s="37">
        <v>2</v>
      </c>
      <c r="G67" s="38">
        <v>2</v>
      </c>
    </row>
    <row r="68" spans="1:7" x14ac:dyDescent="0.25">
      <c r="A68" s="11" t="s">
        <v>24</v>
      </c>
      <c r="B68" s="35"/>
      <c r="C68" s="36"/>
      <c r="D68" s="13">
        <v>64</v>
      </c>
      <c r="E68" s="13">
        <v>128</v>
      </c>
      <c r="F68" s="13">
        <v>256</v>
      </c>
      <c r="G68" s="15">
        <v>15</v>
      </c>
    </row>
    <row r="69" spans="1:7" x14ac:dyDescent="0.25">
      <c r="A69" s="11" t="s">
        <v>25</v>
      </c>
      <c r="B69" s="35"/>
      <c r="C69" s="36"/>
      <c r="D69" s="37">
        <v>3.8</v>
      </c>
      <c r="E69" s="37">
        <v>3.3</v>
      </c>
      <c r="F69" s="37">
        <v>2.8</v>
      </c>
      <c r="G69" s="38">
        <v>2.7</v>
      </c>
    </row>
    <row r="70" spans="1:7" x14ac:dyDescent="0.25">
      <c r="A70" s="11" t="s">
        <v>26</v>
      </c>
      <c r="B70" s="35"/>
      <c r="C70" s="36"/>
      <c r="D70" s="13">
        <v>128</v>
      </c>
      <c r="E70" s="13">
        <v>256</v>
      </c>
      <c r="F70" s="13">
        <v>1024</v>
      </c>
      <c r="G70" s="15">
        <v>1024</v>
      </c>
    </row>
    <row r="71" spans="1:7" ht="15.75" thickBot="1" x14ac:dyDescent="0.3">
      <c r="A71" s="39" t="s">
        <v>27</v>
      </c>
      <c r="B71" s="18"/>
      <c r="C71" s="19"/>
      <c r="D71" s="40">
        <v>4.3</v>
      </c>
      <c r="E71" s="40">
        <v>3.8</v>
      </c>
      <c r="F71" s="40">
        <v>3.3</v>
      </c>
      <c r="G71" s="41">
        <v>2.7</v>
      </c>
    </row>
    <row r="72" spans="1:7" ht="15.75" thickBot="1" x14ac:dyDescent="0.3">
      <c r="A72" s="1"/>
      <c r="B72" s="1"/>
      <c r="C72" s="1"/>
      <c r="D72" s="1"/>
      <c r="E72" s="1"/>
      <c r="F72" s="1"/>
      <c r="G72" s="1"/>
    </row>
    <row r="73" spans="1:7" x14ac:dyDescent="0.25">
      <c r="A73" s="26" t="s">
        <v>28</v>
      </c>
      <c r="B73" s="27"/>
      <c r="C73" s="28"/>
      <c r="D73" s="27"/>
      <c r="E73" s="27"/>
      <c r="F73" s="27"/>
      <c r="G73" s="29"/>
    </row>
    <row r="74" spans="1:7" x14ac:dyDescent="0.25">
      <c r="A74" s="11" t="s">
        <v>29</v>
      </c>
      <c r="B74" s="12">
        <f>B29</f>
        <v>6</v>
      </c>
      <c r="C74" s="9" t="s">
        <v>14</v>
      </c>
      <c r="D74" s="13">
        <f>$B$29</f>
        <v>6</v>
      </c>
      <c r="E74" s="13">
        <f>$B$29</f>
        <v>6</v>
      </c>
      <c r="F74" s="13">
        <f>$B$29</f>
        <v>6</v>
      </c>
      <c r="G74" s="15">
        <f>$B$29</f>
        <v>6</v>
      </c>
    </row>
    <row r="75" spans="1:7" x14ac:dyDescent="0.25">
      <c r="A75" s="7" t="s">
        <v>30</v>
      </c>
      <c r="B75" s="35"/>
      <c r="C75" s="36" t="s">
        <v>18</v>
      </c>
      <c r="D75" s="35">
        <f>D64-D74</f>
        <v>-76</v>
      </c>
      <c r="E75" s="35">
        <f>E64-E74</f>
        <v>-76</v>
      </c>
      <c r="F75" s="35">
        <f>F64-F74</f>
        <v>-76</v>
      </c>
      <c r="G75" s="42">
        <f>G64-G74</f>
        <v>-76</v>
      </c>
    </row>
    <row r="76" spans="1:7" x14ac:dyDescent="0.25">
      <c r="A76" s="11" t="s">
        <v>31</v>
      </c>
      <c r="B76" s="8"/>
      <c r="C76" s="9"/>
      <c r="D76" s="13"/>
      <c r="E76" s="13"/>
      <c r="F76" s="13"/>
      <c r="G76" s="15"/>
    </row>
    <row r="77" spans="1:7" x14ac:dyDescent="0.25">
      <c r="A77" s="43" t="s">
        <v>32</v>
      </c>
      <c r="B77" s="44"/>
      <c r="C77" s="9" t="s">
        <v>18</v>
      </c>
      <c r="D77" s="13">
        <f>D75-D57</f>
        <v>-76</v>
      </c>
      <c r="E77" s="13">
        <f>E75-E57</f>
        <v>-76</v>
      </c>
      <c r="F77" s="13">
        <f>F75-F57</f>
        <v>-76</v>
      </c>
      <c r="G77" s="13">
        <f>G75-G57</f>
        <v>-76</v>
      </c>
    </row>
    <row r="78" spans="1:7" x14ac:dyDescent="0.25">
      <c r="A78" s="7" t="s">
        <v>39</v>
      </c>
      <c r="B78" s="13"/>
      <c r="C78" s="47" t="s">
        <v>14</v>
      </c>
      <c r="D78" s="35">
        <f>-D77+D58</f>
        <v>87</v>
      </c>
      <c r="E78" s="35">
        <f>-E77+E58</f>
        <v>87</v>
      </c>
      <c r="F78" s="35">
        <f>-F77+F58</f>
        <v>87</v>
      </c>
      <c r="G78" s="42">
        <f>-G77+G58</f>
        <v>87</v>
      </c>
    </row>
    <row r="79" spans="1:7" x14ac:dyDescent="0.25">
      <c r="A79" s="11" t="s">
        <v>33</v>
      </c>
      <c r="B79" s="8"/>
      <c r="C79" s="48" t="s">
        <v>14</v>
      </c>
      <c r="D79" s="13">
        <f>-10*D67*LOG(0.3/(4*PI()*D68*$B$5),10)</f>
        <v>83.908488987370035</v>
      </c>
      <c r="E79" s="13">
        <f>-10*E67*LOG(0.3/(4*PI()*E68*$B$5),10)</f>
        <v>89.929088900649646</v>
      </c>
      <c r="F79" s="13">
        <f>-10*F67*LOG(0.3/(4*PI()*F68*$B$5),10)</f>
        <v>95.949688813929271</v>
      </c>
      <c r="G79" s="15">
        <f>-10*G67*LOG(0.3/(4*PI()*G68*$B$5),10)</f>
        <v>71.306714688805911</v>
      </c>
    </row>
    <row r="80" spans="1:7" x14ac:dyDescent="0.25">
      <c r="A80" s="11" t="s">
        <v>41</v>
      </c>
      <c r="B80" s="8"/>
      <c r="C80" s="48" t="s">
        <v>14</v>
      </c>
      <c r="D80" s="13">
        <f>-D78+D79</f>
        <v>-3.0915110126299652</v>
      </c>
      <c r="E80" s="13">
        <f>-E78+E79</f>
        <v>2.9290889006496457</v>
      </c>
      <c r="F80" s="13">
        <f>-F78+F79</f>
        <v>8.9496888139292707</v>
      </c>
      <c r="G80" s="15">
        <f>-G78+G79</f>
        <v>-15.693285311194089</v>
      </c>
    </row>
    <row r="81" spans="1:7" x14ac:dyDescent="0.25">
      <c r="A81" s="11" t="s">
        <v>34</v>
      </c>
      <c r="B81" s="8"/>
      <c r="C81" s="48" t="s">
        <v>14</v>
      </c>
      <c r="D81" s="13">
        <f>D79+10*D69*LOG(D70/D68,10)</f>
        <v>95.347628822601322</v>
      </c>
      <c r="E81" s="13">
        <f>E79+10*E69*LOG(E70/E68,10)</f>
        <v>99.863078757561027</v>
      </c>
      <c r="F81" s="13">
        <f>F79+10*F69*LOG(F70/F68,10)</f>
        <v>112.80736857111222</v>
      </c>
      <c r="G81" s="15">
        <f>G79+10*G69*LOG(G70/G68,10)</f>
        <v>120.83034952357744</v>
      </c>
    </row>
    <row r="82" spans="1:7" x14ac:dyDescent="0.25">
      <c r="A82" s="11" t="s">
        <v>41</v>
      </c>
      <c r="B82" s="8"/>
      <c r="C82" s="48" t="s">
        <v>14</v>
      </c>
      <c r="D82" s="13">
        <f>-D78+D81</f>
        <v>8.3476288226013224</v>
      </c>
      <c r="E82" s="13">
        <f>-E78+E81</f>
        <v>12.863078757561027</v>
      </c>
      <c r="F82" s="13">
        <f>-F78+F81</f>
        <v>25.807368571112221</v>
      </c>
      <c r="G82" s="15">
        <f>-G78+G81</f>
        <v>33.830349523577439</v>
      </c>
    </row>
    <row r="83" spans="1:7" ht="18" x14ac:dyDescent="0.25">
      <c r="A83" s="7" t="s">
        <v>35</v>
      </c>
      <c r="B83" s="44"/>
      <c r="C83" s="47" t="s">
        <v>14</v>
      </c>
      <c r="D83" s="56">
        <f>IF(D82&lt;0,D$25*POWER(10,-D82/(10*D$26)),IF(D80&lt;0,D$23*POWER(10,-D80/(10*D$24)),0.3*POWER(10,D78/(10*D$22))/(4*PI()*$B$5)))</f>
        <v>77.185465366203502</v>
      </c>
      <c r="E83" s="56">
        <f>IF(E82&lt;0,E$25*POWER(10,-E82/(10*E$26)),IF(E80&lt;0,E$23*POWER(10,-E80/(10*E$24)),0.3*POWER(10,E78/(10*E$22))/(4*PI()*$B$5)))</f>
        <v>91.3598808737095</v>
      </c>
      <c r="F83" s="56">
        <f>IF(F82&lt;0,F$25*POWER(10,-F82/(10*F$26)),IF(F80&lt;0,F$23*POWER(10,-F80/(10*F$24)),0.3*POWER(10,F78/(10*F$22))/(4*PI()*$B$5)))</f>
        <v>91.3598808737095</v>
      </c>
      <c r="G83" s="57">
        <f>IF(G82&lt;0,G$25*POWER(10,-G82/(10*G$26)),IF(G80&lt;0,G$23*POWER(10,-G80/(10*G$24)),0.3*POWER(10,G78/(10*G$22))/(4*PI()*$B$5)))</f>
        <v>57.19052039616939</v>
      </c>
    </row>
    <row r="84" spans="1:7" x14ac:dyDescent="0.25">
      <c r="A84" s="11" t="s">
        <v>36</v>
      </c>
      <c r="B84" s="8"/>
      <c r="C84" s="9"/>
      <c r="D84" s="13"/>
      <c r="E84" s="13"/>
      <c r="F84" s="13"/>
      <c r="G84" s="15"/>
    </row>
    <row r="85" spans="1:7" x14ac:dyDescent="0.25">
      <c r="A85" s="11" t="s">
        <v>40</v>
      </c>
      <c r="B85" s="16">
        <v>15</v>
      </c>
      <c r="C85" s="48" t="s">
        <v>14</v>
      </c>
      <c r="D85" s="13">
        <f>$B85</f>
        <v>15</v>
      </c>
      <c r="E85" s="13">
        <f>$B85</f>
        <v>15</v>
      </c>
      <c r="F85" s="13">
        <f>$B85</f>
        <v>15</v>
      </c>
      <c r="G85" s="15">
        <f>$B85</f>
        <v>15</v>
      </c>
    </row>
    <row r="86" spans="1:7" x14ac:dyDescent="0.25">
      <c r="A86" s="43" t="s">
        <v>32</v>
      </c>
      <c r="B86" s="8"/>
      <c r="C86" s="48" t="s">
        <v>18</v>
      </c>
      <c r="D86" s="13">
        <f>D77+D85</f>
        <v>-61</v>
      </c>
      <c r="E86" s="13">
        <f>E77+E85</f>
        <v>-61</v>
      </c>
      <c r="F86" s="13">
        <f>F77+F85</f>
        <v>-61</v>
      </c>
      <c r="G86" s="15">
        <f>G77+G85</f>
        <v>-61</v>
      </c>
    </row>
    <row r="87" spans="1:7" x14ac:dyDescent="0.25">
      <c r="A87" s="7" t="s">
        <v>39</v>
      </c>
      <c r="B87" s="45"/>
      <c r="C87" s="47" t="s">
        <v>14</v>
      </c>
      <c r="D87" s="35">
        <f>-D86+D58</f>
        <v>72</v>
      </c>
      <c r="E87" s="35">
        <f>-E86+E58</f>
        <v>72</v>
      </c>
      <c r="F87" s="35">
        <f>-F86+F58</f>
        <v>72</v>
      </c>
      <c r="G87" s="42">
        <f>-G86+G58</f>
        <v>72</v>
      </c>
    </row>
    <row r="88" spans="1:7" x14ac:dyDescent="0.25">
      <c r="A88" s="11" t="s">
        <v>33</v>
      </c>
      <c r="B88" s="8"/>
      <c r="C88" s="48" t="s">
        <v>14</v>
      </c>
      <c r="D88" s="13">
        <f>-10*D$22*LOG(0.3/(4*PI()*D$23*$B$5),10)</f>
        <v>83.908488987370035</v>
      </c>
      <c r="E88" s="13">
        <f>-10*E$22*LOG(0.3/(4*PI()*E$23*$B$5),10)</f>
        <v>89.929088900649646</v>
      </c>
      <c r="F88" s="13">
        <f>-10*F$22*LOG(0.3/(4*PI()*F$23*$B$5),10)</f>
        <v>95.949688813929271</v>
      </c>
      <c r="G88" s="15">
        <f>-10*G$22*LOG(0.3/(4*PI()*G$23*$B$5),10)</f>
        <v>71.306714688805911</v>
      </c>
    </row>
    <row r="89" spans="1:7" x14ac:dyDescent="0.25">
      <c r="A89" s="11" t="s">
        <v>41</v>
      </c>
      <c r="B89" s="8"/>
      <c r="C89" s="48" t="s">
        <v>14</v>
      </c>
      <c r="D89" s="13">
        <f>-D87+D88</f>
        <v>11.908488987370035</v>
      </c>
      <c r="E89" s="13">
        <f>-E87+E88</f>
        <v>17.929088900649646</v>
      </c>
      <c r="F89" s="13">
        <f>-F87+F88</f>
        <v>23.949688813929271</v>
      </c>
      <c r="G89" s="15">
        <f>-G87+G88</f>
        <v>-0.69328531119408865</v>
      </c>
    </row>
    <row r="90" spans="1:7" x14ac:dyDescent="0.25">
      <c r="A90" s="11" t="s">
        <v>34</v>
      </c>
      <c r="B90" s="8"/>
      <c r="C90" s="48" t="s">
        <v>14</v>
      </c>
      <c r="D90" s="13">
        <f>D88+10*D$24*LOG(D$25/D$23,10)</f>
        <v>95.347628822601322</v>
      </c>
      <c r="E90" s="13">
        <f>E88+10*E$24*LOG(E$25/E$23,10)</f>
        <v>99.863078757561027</v>
      </c>
      <c r="F90" s="13">
        <f>F88+10*F$24*LOG(F$25/F$23,10)</f>
        <v>112.80736857111222</v>
      </c>
      <c r="G90" s="15">
        <f>G88+10*G$24*LOG(G$25/G$23,10)</f>
        <v>120.83034952357744</v>
      </c>
    </row>
    <row r="91" spans="1:7" x14ac:dyDescent="0.25">
      <c r="A91" s="11" t="s">
        <v>41</v>
      </c>
      <c r="B91" s="8"/>
      <c r="C91" s="48" t="s">
        <v>14</v>
      </c>
      <c r="D91" s="13">
        <f>-D87+D90</f>
        <v>23.347628822601322</v>
      </c>
      <c r="E91" s="13">
        <f>-E87+E90</f>
        <v>27.863078757561027</v>
      </c>
      <c r="F91" s="13">
        <f>-F87+F90</f>
        <v>40.807368571112221</v>
      </c>
      <c r="G91" s="15">
        <f>-G87+G90</f>
        <v>48.830349523577439</v>
      </c>
    </row>
    <row r="92" spans="1:7" ht="18.75" thickBot="1" x14ac:dyDescent="0.3">
      <c r="A92" s="17" t="s">
        <v>37</v>
      </c>
      <c r="B92" s="46"/>
      <c r="C92" s="55" t="s">
        <v>38</v>
      </c>
      <c r="D92" s="56">
        <f>IF(D91&lt;0,D$25*POWER(10,-D91/(10*D$26)),IF(D89&lt;0,D$23*POWER(10,-D89/(10*D$24)),0.3*POWER(10,D87/(10*D$22))/(4*PI()*$B$5)))</f>
        <v>16.246339506132671</v>
      </c>
      <c r="E92" s="56">
        <f>IF(E91&lt;0,E$25*POWER(10,-E91/(10*E$26)),IF(E89&lt;0,E$23*POWER(10,-E89/(10*E$24)),0.3*POWER(10,E87/(10*E$22))/(4*PI()*$B$5)))</f>
        <v>16.246339506132671</v>
      </c>
      <c r="F92" s="56">
        <f>IF(F91&lt;0,F$25*POWER(10,-F91/(10*F$26)),IF(F89&lt;0,F$23*POWER(10,-F89/(10*F$24)),0.3*POWER(10,F87/(10*F$22))/(4*PI()*$B$5)))</f>
        <v>16.246339506132671</v>
      </c>
      <c r="G92" s="57">
        <f>IF(G91&lt;0,G$25*POWER(10,-G91/(10*G$26)),IF(G89&lt;0,G$23*POWER(10,-G89/(10*G$24)),0.3*POWER(10,G87/(10*G$22))/(4*PI()*$B$5)))</f>
        <v>15.913602024547945</v>
      </c>
    </row>
    <row r="93" spans="1:7" ht="18" x14ac:dyDescent="0.25">
      <c r="A93" s="53"/>
      <c r="B93" s="52"/>
      <c r="C93" s="53"/>
      <c r="D93" s="54"/>
      <c r="E93" s="54"/>
      <c r="F93" s="54"/>
      <c r="G93" s="54"/>
    </row>
    <row r="94" spans="1:7" ht="18" x14ac:dyDescent="0.25">
      <c r="A94" s="53" t="s">
        <v>49</v>
      </c>
      <c r="B94" s="52"/>
      <c r="C94" s="53"/>
      <c r="D94" s="54"/>
      <c r="E94" s="54"/>
      <c r="F94" s="54"/>
      <c r="G94" s="54"/>
    </row>
    <row r="95" spans="1:7" x14ac:dyDescent="0.25">
      <c r="A95" s="53" t="s">
        <v>48</v>
      </c>
    </row>
    <row r="96" spans="1:7" ht="15.75" thickBot="1" x14ac:dyDescent="0.3">
      <c r="A96" s="1" t="s">
        <v>0</v>
      </c>
      <c r="B96" s="1">
        <v>5.85</v>
      </c>
      <c r="C96" s="1"/>
      <c r="D96" s="1" t="s">
        <v>1</v>
      </c>
      <c r="E96" s="1">
        <f>300000000/B96/10^9</f>
        <v>5.1282051282051287E-2</v>
      </c>
      <c r="F96" s="1"/>
      <c r="G96" s="1"/>
    </row>
    <row r="97" spans="1:9" x14ac:dyDescent="0.25">
      <c r="A97" s="2" t="s">
        <v>2</v>
      </c>
      <c r="B97" s="3" t="s">
        <v>3</v>
      </c>
      <c r="C97" s="3" t="s">
        <v>4</v>
      </c>
      <c r="D97" s="4" t="s">
        <v>5</v>
      </c>
      <c r="E97" s="4" t="s">
        <v>6</v>
      </c>
      <c r="F97" s="5" t="s">
        <v>7</v>
      </c>
      <c r="G97" s="6" t="s">
        <v>8</v>
      </c>
    </row>
    <row r="98" spans="1:9" x14ac:dyDescent="0.25">
      <c r="A98" s="7" t="s">
        <v>43</v>
      </c>
      <c r="B98" s="8"/>
      <c r="C98" s="9"/>
      <c r="D98" s="9"/>
      <c r="E98" s="9"/>
      <c r="F98" s="9"/>
      <c r="G98" s="10"/>
    </row>
    <row r="99" spans="1:9" x14ac:dyDescent="0.25">
      <c r="A99" s="11" t="s">
        <v>9</v>
      </c>
      <c r="B99" s="12">
        <v>3</v>
      </c>
      <c r="C99" s="9" t="s">
        <v>10</v>
      </c>
      <c r="D99" s="13">
        <f>B99</f>
        <v>3</v>
      </c>
      <c r="E99" s="13">
        <f>D99</f>
        <v>3</v>
      </c>
      <c r="F99" s="13">
        <f>E99</f>
        <v>3</v>
      </c>
      <c r="G99" s="49">
        <f>F99</f>
        <v>3</v>
      </c>
    </row>
    <row r="100" spans="1:9" x14ac:dyDescent="0.25">
      <c r="A100" s="11" t="s">
        <v>11</v>
      </c>
      <c r="B100" s="12">
        <f>B1</f>
        <v>26</v>
      </c>
      <c r="C100" s="9" t="s">
        <v>12</v>
      </c>
      <c r="D100" s="13">
        <f>$B100</f>
        <v>26</v>
      </c>
      <c r="E100" s="13">
        <f>$B100</f>
        <v>26</v>
      </c>
      <c r="F100" s="13">
        <f>$B100</f>
        <v>26</v>
      </c>
      <c r="G100" s="15">
        <f>$B100</f>
        <v>26</v>
      </c>
    </row>
    <row r="101" spans="1:9" x14ac:dyDescent="0.25">
      <c r="A101" s="11" t="s">
        <v>13</v>
      </c>
      <c r="B101" s="12">
        <v>0</v>
      </c>
      <c r="C101" s="9" t="s">
        <v>14</v>
      </c>
      <c r="D101" s="13">
        <f>$B101</f>
        <v>0</v>
      </c>
      <c r="E101" s="13">
        <f t="shared" ref="E101:G102" si="10">$B101</f>
        <v>0</v>
      </c>
      <c r="F101" s="13">
        <f t="shared" si="10"/>
        <v>0</v>
      </c>
      <c r="G101" s="15">
        <f t="shared" si="10"/>
        <v>0</v>
      </c>
    </row>
    <row r="102" spans="1:9" x14ac:dyDescent="0.25">
      <c r="A102" s="11" t="s">
        <v>15</v>
      </c>
      <c r="B102" s="12">
        <v>0</v>
      </c>
      <c r="C102" s="9" t="s">
        <v>14</v>
      </c>
      <c r="D102" s="13">
        <f>$B102</f>
        <v>0</v>
      </c>
      <c r="E102" s="13">
        <f t="shared" si="10"/>
        <v>0</v>
      </c>
      <c r="F102" s="13">
        <f t="shared" si="10"/>
        <v>0</v>
      </c>
      <c r="G102" s="15">
        <f t="shared" si="10"/>
        <v>0</v>
      </c>
    </row>
    <row r="103" spans="1:9" x14ac:dyDescent="0.25">
      <c r="A103" s="11" t="s">
        <v>16</v>
      </c>
      <c r="B103" s="16">
        <v>0</v>
      </c>
      <c r="C103" s="9" t="s">
        <v>17</v>
      </c>
      <c r="D103" s="13">
        <v>0</v>
      </c>
      <c r="E103" s="13">
        <v>0</v>
      </c>
      <c r="F103" s="13">
        <v>0</v>
      </c>
      <c r="G103" s="15">
        <v>0</v>
      </c>
    </row>
    <row r="104" spans="1:9" ht="15.75" thickBot="1" x14ac:dyDescent="0.3">
      <c r="A104" s="17" t="s">
        <v>110</v>
      </c>
      <c r="B104" s="18"/>
      <c r="C104" s="19" t="s">
        <v>12</v>
      </c>
      <c r="D104" s="18">
        <f>D100-SUM(D101:D103)</f>
        <v>26</v>
      </c>
      <c r="E104" s="18">
        <f t="shared" ref="E104" si="11">E100-SUM(E101:E103)</f>
        <v>26</v>
      </c>
      <c r="F104" s="18">
        <f t="shared" ref="F104:G104" si="12">F100-SUM(F101:F103)</f>
        <v>26</v>
      </c>
      <c r="G104" s="32">
        <f t="shared" si="12"/>
        <v>26</v>
      </c>
    </row>
    <row r="105" spans="1:9" ht="15.75" thickBot="1" x14ac:dyDescent="0.3">
      <c r="A105" s="20"/>
      <c r="B105" s="21"/>
      <c r="C105" s="22"/>
      <c r="D105" s="23"/>
      <c r="E105" s="24"/>
      <c r="F105" s="25"/>
      <c r="G105" s="1"/>
    </row>
    <row r="106" spans="1:9" x14ac:dyDescent="0.25">
      <c r="A106" s="26" t="s">
        <v>53</v>
      </c>
      <c r="B106" s="27"/>
      <c r="C106" s="28"/>
      <c r="D106" s="27"/>
      <c r="E106" s="27"/>
      <c r="F106" s="27"/>
      <c r="G106" s="29"/>
    </row>
    <row r="107" spans="1:9" x14ac:dyDescent="0.25">
      <c r="A107" s="7" t="s">
        <v>19</v>
      </c>
      <c r="B107" s="30">
        <v>1</v>
      </c>
      <c r="C107" s="9" t="s">
        <v>10</v>
      </c>
      <c r="D107" s="37">
        <f t="shared" ref="D107:G109" si="13">$B107</f>
        <v>1</v>
      </c>
      <c r="E107" s="37">
        <f t="shared" si="13"/>
        <v>1</v>
      </c>
      <c r="F107" s="37">
        <f t="shared" si="13"/>
        <v>1</v>
      </c>
      <c r="G107" s="38">
        <f t="shared" si="13"/>
        <v>1</v>
      </c>
      <c r="I107" t="s">
        <v>138</v>
      </c>
    </row>
    <row r="108" spans="1:9" x14ac:dyDescent="0.25">
      <c r="A108" s="11" t="s">
        <v>20</v>
      </c>
      <c r="B108" s="30">
        <v>-60</v>
      </c>
      <c r="C108" s="9" t="s">
        <v>12</v>
      </c>
      <c r="D108" s="13">
        <f t="shared" si="13"/>
        <v>-60</v>
      </c>
      <c r="E108" s="13">
        <f t="shared" si="13"/>
        <v>-60</v>
      </c>
      <c r="F108" s="13">
        <f t="shared" si="13"/>
        <v>-60</v>
      </c>
      <c r="G108" s="15">
        <f t="shared" si="13"/>
        <v>-60</v>
      </c>
    </row>
    <row r="109" spans="1:9" x14ac:dyDescent="0.25">
      <c r="A109" s="11" t="s">
        <v>21</v>
      </c>
      <c r="B109" s="30">
        <v>10</v>
      </c>
      <c r="C109" s="9" t="s">
        <v>17</v>
      </c>
      <c r="D109" s="13">
        <f t="shared" si="13"/>
        <v>10</v>
      </c>
      <c r="E109" s="13">
        <f t="shared" si="13"/>
        <v>10</v>
      </c>
      <c r="F109" s="13">
        <f t="shared" si="13"/>
        <v>10</v>
      </c>
      <c r="G109" s="15">
        <f t="shared" si="13"/>
        <v>10</v>
      </c>
    </row>
    <row r="110" spans="1:9" ht="15.75" thickBot="1" x14ac:dyDescent="0.3">
      <c r="A110" s="17" t="s">
        <v>63</v>
      </c>
      <c r="B110" s="31"/>
      <c r="C110" s="19" t="s">
        <v>12</v>
      </c>
      <c r="D110" s="18">
        <f>D108-D109</f>
        <v>-70</v>
      </c>
      <c r="E110" s="18">
        <f t="shared" ref="E110:F110" si="14">E108-E109</f>
        <v>-70</v>
      </c>
      <c r="F110" s="18">
        <f t="shared" si="14"/>
        <v>-70</v>
      </c>
      <c r="G110" s="32">
        <f>G108-G109</f>
        <v>-70</v>
      </c>
    </row>
    <row r="111" spans="1:9" ht="15.75" thickBot="1" x14ac:dyDescent="0.3">
      <c r="A111" s="20"/>
      <c r="B111" s="23"/>
      <c r="C111" s="22"/>
      <c r="D111" s="23"/>
      <c r="E111" s="24"/>
      <c r="F111" s="25"/>
      <c r="G111" s="1"/>
    </row>
    <row r="112" spans="1:9" x14ac:dyDescent="0.25">
      <c r="A112" s="26" t="s">
        <v>22</v>
      </c>
      <c r="B112" s="33"/>
      <c r="C112" s="34"/>
      <c r="D112" s="33"/>
      <c r="E112" s="33"/>
      <c r="F112" s="33"/>
      <c r="G112" s="29"/>
    </row>
    <row r="113" spans="1:7" x14ac:dyDescent="0.25">
      <c r="A113" s="11" t="s">
        <v>23</v>
      </c>
      <c r="B113" s="35"/>
      <c r="C113" s="36"/>
      <c r="D113" s="37">
        <v>2</v>
      </c>
      <c r="E113" s="37">
        <v>2</v>
      </c>
      <c r="F113" s="37">
        <v>2</v>
      </c>
      <c r="G113" s="38">
        <v>2</v>
      </c>
    </row>
    <row r="114" spans="1:7" x14ac:dyDescent="0.25">
      <c r="A114" s="11" t="s">
        <v>24</v>
      </c>
      <c r="B114" s="35"/>
      <c r="C114" s="36"/>
      <c r="D114" s="13">
        <v>64</v>
      </c>
      <c r="E114" s="13">
        <v>128</v>
      </c>
      <c r="F114" s="13">
        <v>256</v>
      </c>
      <c r="G114" s="15">
        <v>15</v>
      </c>
    </row>
    <row r="115" spans="1:7" x14ac:dyDescent="0.25">
      <c r="A115" s="11" t="s">
        <v>25</v>
      </c>
      <c r="B115" s="35"/>
      <c r="C115" s="36"/>
      <c r="D115" s="37">
        <v>3.8</v>
      </c>
      <c r="E115" s="37">
        <v>3.3</v>
      </c>
      <c r="F115" s="37">
        <v>2.8</v>
      </c>
      <c r="G115" s="38">
        <v>2.7</v>
      </c>
    </row>
    <row r="116" spans="1:7" x14ac:dyDescent="0.25">
      <c r="A116" s="11" t="s">
        <v>26</v>
      </c>
      <c r="B116" s="35"/>
      <c r="C116" s="36"/>
      <c r="D116" s="13">
        <v>128</v>
      </c>
      <c r="E116" s="13">
        <v>256</v>
      </c>
      <c r="F116" s="13">
        <v>1024</v>
      </c>
      <c r="G116" s="15">
        <v>1024</v>
      </c>
    </row>
    <row r="117" spans="1:7" ht="15.75" thickBot="1" x14ac:dyDescent="0.3">
      <c r="A117" s="39" t="s">
        <v>27</v>
      </c>
      <c r="B117" s="18"/>
      <c r="C117" s="19"/>
      <c r="D117" s="40">
        <v>4.3</v>
      </c>
      <c r="E117" s="40">
        <v>3.8</v>
      </c>
      <c r="F117" s="40">
        <v>3.3</v>
      </c>
      <c r="G117" s="41">
        <v>2.7</v>
      </c>
    </row>
    <row r="118" spans="1:7" ht="15.75" thickBot="1" x14ac:dyDescent="0.3">
      <c r="A118" s="1"/>
      <c r="B118" s="1"/>
      <c r="C118" s="1"/>
      <c r="D118" s="1"/>
      <c r="E118" s="1"/>
      <c r="F118" s="1"/>
      <c r="G118" s="1"/>
    </row>
    <row r="119" spans="1:7" x14ac:dyDescent="0.25">
      <c r="A119" s="26" t="s">
        <v>28</v>
      </c>
      <c r="B119" s="27"/>
      <c r="C119" s="28"/>
      <c r="D119" s="27"/>
      <c r="E119" s="27"/>
      <c r="F119" s="27"/>
      <c r="G119" s="29"/>
    </row>
    <row r="120" spans="1:7" x14ac:dyDescent="0.25">
      <c r="A120" s="11" t="s">
        <v>29</v>
      </c>
      <c r="B120" s="12">
        <v>6</v>
      </c>
      <c r="C120" s="9" t="s">
        <v>14</v>
      </c>
      <c r="D120" s="13">
        <f>$B$29</f>
        <v>6</v>
      </c>
      <c r="E120" s="13">
        <f>$B$29</f>
        <v>6</v>
      </c>
      <c r="F120" s="13">
        <f>$B$29</f>
        <v>6</v>
      </c>
      <c r="G120" s="15">
        <f>$B$29</f>
        <v>6</v>
      </c>
    </row>
    <row r="121" spans="1:7" x14ac:dyDescent="0.25">
      <c r="A121" s="7" t="s">
        <v>30</v>
      </c>
      <c r="B121" s="35"/>
      <c r="C121" s="36" t="s">
        <v>18</v>
      </c>
      <c r="D121" s="35">
        <f>D110-D120</f>
        <v>-76</v>
      </c>
      <c r="E121" s="35">
        <f>E110-E120</f>
        <v>-76</v>
      </c>
      <c r="F121" s="35">
        <f>F110-F120</f>
        <v>-76</v>
      </c>
      <c r="G121" s="42">
        <f>G110-G120</f>
        <v>-76</v>
      </c>
    </row>
    <row r="122" spans="1:7" x14ac:dyDescent="0.25">
      <c r="A122" s="11" t="s">
        <v>31</v>
      </c>
      <c r="B122" s="8"/>
      <c r="C122" s="9"/>
      <c r="D122" s="13"/>
      <c r="E122" s="13"/>
      <c r="F122" s="13"/>
      <c r="G122" s="15"/>
    </row>
    <row r="123" spans="1:7" x14ac:dyDescent="0.25">
      <c r="A123" s="43" t="s">
        <v>32</v>
      </c>
      <c r="B123" s="44"/>
      <c r="C123" s="9" t="s">
        <v>18</v>
      </c>
      <c r="D123" s="13">
        <f>D121-D103</f>
        <v>-76</v>
      </c>
      <c r="E123" s="13">
        <f>E121-E103</f>
        <v>-76</v>
      </c>
      <c r="F123" s="13">
        <f>F121-F103</f>
        <v>-76</v>
      </c>
      <c r="G123" s="13">
        <f>G121-G103</f>
        <v>-76</v>
      </c>
    </row>
    <row r="124" spans="1:7" x14ac:dyDescent="0.25">
      <c r="A124" s="7" t="s">
        <v>39</v>
      </c>
      <c r="B124" s="13"/>
      <c r="C124" s="47" t="s">
        <v>14</v>
      </c>
      <c r="D124" s="35">
        <f>-(D123-D104)</f>
        <v>102</v>
      </c>
      <c r="E124" s="35">
        <f>-(E123-E104)</f>
        <v>102</v>
      </c>
      <c r="F124" s="35">
        <f>-(F123-F104)</f>
        <v>102</v>
      </c>
      <c r="G124" s="42">
        <f>-(G123-G104)</f>
        <v>102</v>
      </c>
    </row>
    <row r="125" spans="1:7" x14ac:dyDescent="0.25">
      <c r="A125" s="11" t="s">
        <v>33</v>
      </c>
      <c r="B125" s="8"/>
      <c r="C125" s="48" t="s">
        <v>14</v>
      </c>
      <c r="D125" s="13">
        <f>-10*D113*LOG(0.3/(4*PI()*D114*$B$5),10)</f>
        <v>83.908488987370035</v>
      </c>
      <c r="E125" s="13">
        <f>-10*E113*LOG(0.3/(4*PI()*E114*$B$5),10)</f>
        <v>89.929088900649646</v>
      </c>
      <c r="F125" s="13">
        <f>-10*F113*LOG(0.3/(4*PI()*F114*$B$5),10)</f>
        <v>95.949688813929271</v>
      </c>
      <c r="G125" s="15">
        <f>-10*G113*LOG(0.3/(4*PI()*G114*$B$5),10)</f>
        <v>71.306714688805911</v>
      </c>
    </row>
    <row r="126" spans="1:7" x14ac:dyDescent="0.25">
      <c r="A126" s="11" t="s">
        <v>41</v>
      </c>
      <c r="B126" s="8"/>
      <c r="C126" s="48" t="s">
        <v>14</v>
      </c>
      <c r="D126" s="13">
        <f>-(D124-D125)</f>
        <v>-18.091511012629965</v>
      </c>
      <c r="E126" s="13">
        <f>-(E124-E125)</f>
        <v>-12.070911099350354</v>
      </c>
      <c r="F126" s="13">
        <f>-(F124-F125)</f>
        <v>-6.0503111860707293</v>
      </c>
      <c r="G126" s="15">
        <f>-(G124-G125)</f>
        <v>-30.693285311194089</v>
      </c>
    </row>
    <row r="127" spans="1:7" x14ac:dyDescent="0.25">
      <c r="A127" s="11" t="s">
        <v>34</v>
      </c>
      <c r="B127" s="8"/>
      <c r="C127" s="48" t="s">
        <v>14</v>
      </c>
      <c r="D127" s="13">
        <f>D125+10*D115*LOG(D116/D114,10)</f>
        <v>95.347628822601322</v>
      </c>
      <c r="E127" s="13">
        <f>E125+10*E115*LOG(E116/E114,10)</f>
        <v>99.863078757561027</v>
      </c>
      <c r="F127" s="13">
        <f>F125+10*F115*LOG(F116/F114,10)</f>
        <v>112.80736857111222</v>
      </c>
      <c r="G127" s="15">
        <f>G125+10*G115*LOG(G116/G114,10)</f>
        <v>120.83034952357744</v>
      </c>
    </row>
    <row r="128" spans="1:7" x14ac:dyDescent="0.25">
      <c r="A128" s="11" t="s">
        <v>41</v>
      </c>
      <c r="B128" s="8"/>
      <c r="C128" s="48" t="s">
        <v>14</v>
      </c>
      <c r="D128" s="13">
        <f>-(D124-D127)</f>
        <v>-6.6523711773986776</v>
      </c>
      <c r="E128" s="13">
        <f>-(E124-E127)</f>
        <v>-2.136921242438973</v>
      </c>
      <c r="F128" s="13">
        <f>-(F124-F127)</f>
        <v>10.807368571112221</v>
      </c>
      <c r="G128" s="15">
        <f>-(G124-G127)</f>
        <v>18.830349523577439</v>
      </c>
    </row>
    <row r="129" spans="1:7" ht="18" x14ac:dyDescent="0.25">
      <c r="A129" s="7" t="s">
        <v>35</v>
      </c>
      <c r="B129" s="44"/>
      <c r="C129" s="47" t="s">
        <v>14</v>
      </c>
      <c r="D129" s="56">
        <f>IF(D128&lt;0,D$25*POWER(10,-D128/(10*D$26)),IF(D126&lt;0,D$23*POWER(10,-D126/(10*D$24)),0.3*POWER(10,D124/(10*D$22))/(4*PI()*$B$5)))</f>
        <v>182.77478263802797</v>
      </c>
      <c r="E129" s="56">
        <f>IF(E128&lt;0,E$25*POWER(10,-E128/(10*E$26)),IF(E126&lt;0,E$23*POWER(10,-E126/(10*E$24)),0.3*POWER(10,E124/(10*E$22))/(4*PI()*$B$5)))</f>
        <v>291.39006132101071</v>
      </c>
      <c r="F129" s="56">
        <f>IF(F128&lt;0,F$25*POWER(10,-F128/(10*F$26)),IF(F126&lt;0,F$23*POWER(10,-F126/(10*F$24)),0.3*POWER(10,F124/(10*F$22))/(4*PI()*$B$5)))</f>
        <v>421.0391765845261</v>
      </c>
      <c r="G129" s="57">
        <f>IF(G128&lt;0,G$25*POWER(10,-G128/(10*G$26)),IF(G126&lt;0,G$23*POWER(10,-G126/(10*G$24)),0.3*POWER(10,G124/(10*G$22))/(4*PI()*$B$5)))</f>
        <v>205.53207363985084</v>
      </c>
    </row>
    <row r="130" spans="1:7" x14ac:dyDescent="0.25">
      <c r="A130" s="11" t="s">
        <v>36</v>
      </c>
      <c r="B130" s="8"/>
      <c r="C130" s="9"/>
      <c r="D130" s="13"/>
      <c r="E130" s="13"/>
      <c r="F130" s="13"/>
      <c r="G130" s="15"/>
    </row>
    <row r="131" spans="1:7" x14ac:dyDescent="0.25">
      <c r="A131" s="11" t="s">
        <v>40</v>
      </c>
      <c r="B131" s="16">
        <v>15</v>
      </c>
      <c r="C131" s="48" t="s">
        <v>14</v>
      </c>
      <c r="D131" s="13">
        <f>$B131</f>
        <v>15</v>
      </c>
      <c r="E131" s="13">
        <f>$B131</f>
        <v>15</v>
      </c>
      <c r="F131" s="13">
        <f>$B131</f>
        <v>15</v>
      </c>
      <c r="G131" s="15">
        <f>$B131</f>
        <v>15</v>
      </c>
    </row>
    <row r="132" spans="1:7" x14ac:dyDescent="0.25">
      <c r="A132" s="43" t="s">
        <v>32</v>
      </c>
      <c r="B132" s="8"/>
      <c r="C132" s="48" t="s">
        <v>18</v>
      </c>
      <c r="D132" s="13">
        <f>D123+D131</f>
        <v>-61</v>
      </c>
      <c r="E132" s="13">
        <f>E123+E131</f>
        <v>-61</v>
      </c>
      <c r="F132" s="13">
        <f>F123+F131</f>
        <v>-61</v>
      </c>
      <c r="G132" s="15">
        <f>G123+G131</f>
        <v>-61</v>
      </c>
    </row>
    <row r="133" spans="1:7" x14ac:dyDescent="0.25">
      <c r="A133" s="7" t="s">
        <v>39</v>
      </c>
      <c r="B133" s="45"/>
      <c r="C133" s="47" t="s">
        <v>14</v>
      </c>
      <c r="D133" s="35">
        <f>-(D132-D104)</f>
        <v>87</v>
      </c>
      <c r="E133" s="35">
        <f>-(E132-E104)</f>
        <v>87</v>
      </c>
      <c r="F133" s="35">
        <f>-(F132-F104)</f>
        <v>87</v>
      </c>
      <c r="G133" s="42">
        <f>-(G132-G104)</f>
        <v>87</v>
      </c>
    </row>
    <row r="134" spans="1:7" x14ac:dyDescent="0.25">
      <c r="A134" s="11" t="s">
        <v>33</v>
      </c>
      <c r="B134" s="8"/>
      <c r="C134" s="48" t="s">
        <v>14</v>
      </c>
      <c r="D134" s="13">
        <f>-10*D$22*LOG(0.3/(4*PI()*D$23*$B$5),10)</f>
        <v>83.908488987370035</v>
      </c>
      <c r="E134" s="13">
        <f>-10*E$22*LOG(0.3/(4*PI()*E$23*$B$5),10)</f>
        <v>89.929088900649646</v>
      </c>
      <c r="F134" s="13">
        <f>-10*F$22*LOG(0.3/(4*PI()*F$23*$B$5),10)</f>
        <v>95.949688813929271</v>
      </c>
      <c r="G134" s="15">
        <f>-10*G$22*LOG(0.3/(4*PI()*G$23*$B$5),10)</f>
        <v>71.306714688805911</v>
      </c>
    </row>
    <row r="135" spans="1:7" x14ac:dyDescent="0.25">
      <c r="A135" s="11" t="s">
        <v>41</v>
      </c>
      <c r="B135" s="8"/>
      <c r="C135" s="48" t="s">
        <v>14</v>
      </c>
      <c r="D135" s="13">
        <f>-(D133-D134)</f>
        <v>-3.0915110126299652</v>
      </c>
      <c r="E135" s="13">
        <f>-(E133-E134)</f>
        <v>2.9290889006496457</v>
      </c>
      <c r="F135" s="13">
        <f>-(F133-F134)</f>
        <v>8.9496888139292707</v>
      </c>
      <c r="G135" s="15">
        <f>-(G133-G134)</f>
        <v>-15.693285311194089</v>
      </c>
    </row>
    <row r="136" spans="1:7" x14ac:dyDescent="0.25">
      <c r="A136" s="11" t="s">
        <v>34</v>
      </c>
      <c r="B136" s="8"/>
      <c r="C136" s="48" t="s">
        <v>14</v>
      </c>
      <c r="D136" s="13">
        <f>D134+10*D$24*LOG(D$25/D$23,10)</f>
        <v>95.347628822601322</v>
      </c>
      <c r="E136" s="13">
        <f>E134+10*E$24*LOG(E$25/E$23,10)</f>
        <v>99.863078757561027</v>
      </c>
      <c r="F136" s="13">
        <f>F134+10*F$24*LOG(F$25/F$23,10)</f>
        <v>112.80736857111222</v>
      </c>
      <c r="G136" s="15">
        <f>G134+10*G$24*LOG(G$25/G$23,10)</f>
        <v>120.83034952357744</v>
      </c>
    </row>
    <row r="137" spans="1:7" x14ac:dyDescent="0.25">
      <c r="A137" s="11" t="s">
        <v>41</v>
      </c>
      <c r="B137" s="8"/>
      <c r="C137" s="48" t="s">
        <v>14</v>
      </c>
      <c r="D137" s="13">
        <f>-(D133-D136)</f>
        <v>8.3476288226013224</v>
      </c>
      <c r="E137" s="13">
        <f>-(E133-E136)</f>
        <v>12.863078757561027</v>
      </c>
      <c r="F137" s="13">
        <f>-(F133-F136)</f>
        <v>25.807368571112221</v>
      </c>
      <c r="G137" s="15">
        <f>-(G133-G136)</f>
        <v>33.830349523577439</v>
      </c>
    </row>
    <row r="138" spans="1:7" ht="18.75" thickBot="1" x14ac:dyDescent="0.3">
      <c r="A138" s="17" t="s">
        <v>37</v>
      </c>
      <c r="B138" s="46"/>
      <c r="C138" s="19" t="s">
        <v>38</v>
      </c>
      <c r="D138" s="58">
        <f>IF(D137&lt;0,D$25*POWER(10,-D137/(10*D$26)),IF(D135&lt;0,D$23*POWER(10,-D135/(10*D$24)),0.3*POWER(10,D133/(10*D$22))/(4*PI()*$B$5)))</f>
        <v>77.185465366203502</v>
      </c>
      <c r="E138" s="58">
        <f>IF(E137&lt;0,E$25*POWER(10,-E137/(10*E$26)),IF(E135&lt;0,E$23*POWER(10,-E135/(10*E$24)),0.3*POWER(10,E133/(10*E$22))/(4*PI()*$B$5)))</f>
        <v>91.3598808737095</v>
      </c>
      <c r="F138" s="58">
        <f>IF(F137&lt;0,F$25*POWER(10,-F137/(10*F$26)),IF(F135&lt;0,F$23*POWER(10,-F135/(10*F$24)),0.3*POWER(10,F133/(10*F$22))/(4*PI()*$B$5)))</f>
        <v>91.3598808737095</v>
      </c>
      <c r="G138" s="59">
        <f>IF(G137&lt;0,G$25*POWER(10,-G137/(10*G$26)),IF(G135&lt;0,G$23*POWER(10,-G135/(10*G$24)),0.3*POWER(10,G133/(10*G$22))/(4*PI()*$B$5)))</f>
        <v>57.19052039616939</v>
      </c>
    </row>
    <row r="139" spans="1:7" ht="18" x14ac:dyDescent="0.25">
      <c r="A139" s="53"/>
      <c r="B139" s="52"/>
      <c r="C139" s="53"/>
      <c r="D139" s="54"/>
      <c r="E139" s="54"/>
      <c r="F139" s="54"/>
      <c r="G139" s="54"/>
    </row>
    <row r="140" spans="1:7" x14ac:dyDescent="0.25">
      <c r="A140" s="53" t="s">
        <v>50</v>
      </c>
    </row>
    <row r="141" spans="1:7" ht="15.75" thickBot="1" x14ac:dyDescent="0.3">
      <c r="A141" s="1" t="s">
        <v>0</v>
      </c>
      <c r="B141" s="1">
        <v>5.85</v>
      </c>
      <c r="C141" s="1"/>
      <c r="D141" s="1" t="s">
        <v>1</v>
      </c>
      <c r="E141" s="1">
        <f>300000000/B141/10^9</f>
        <v>5.1282051282051287E-2</v>
      </c>
      <c r="F141" s="1"/>
      <c r="G141" s="1"/>
    </row>
    <row r="142" spans="1:7" x14ac:dyDescent="0.25">
      <c r="A142" s="2" t="s">
        <v>2</v>
      </c>
      <c r="B142" s="3" t="s">
        <v>3</v>
      </c>
      <c r="C142" s="3" t="s">
        <v>4</v>
      </c>
      <c r="D142" s="4" t="s">
        <v>5</v>
      </c>
      <c r="E142" s="4" t="s">
        <v>6</v>
      </c>
      <c r="F142" s="5" t="s">
        <v>7</v>
      </c>
      <c r="G142" s="6" t="s">
        <v>8</v>
      </c>
    </row>
    <row r="143" spans="1:7" x14ac:dyDescent="0.25">
      <c r="A143" s="7" t="s">
        <v>44</v>
      </c>
      <c r="B143" s="8"/>
      <c r="C143" s="9"/>
      <c r="D143" s="9"/>
      <c r="E143" s="9"/>
      <c r="F143" s="9"/>
      <c r="G143" s="10"/>
    </row>
    <row r="144" spans="1:7" x14ac:dyDescent="0.25">
      <c r="A144" s="11" t="s">
        <v>9</v>
      </c>
      <c r="B144" s="12">
        <v>20</v>
      </c>
      <c r="C144" s="9" t="s">
        <v>10</v>
      </c>
      <c r="D144" s="13">
        <f>B144</f>
        <v>20</v>
      </c>
      <c r="E144" s="13">
        <f>D144</f>
        <v>20</v>
      </c>
      <c r="F144" s="13">
        <f>E144</f>
        <v>20</v>
      </c>
      <c r="G144" s="49">
        <f>F144</f>
        <v>20</v>
      </c>
    </row>
    <row r="145" spans="1:9" x14ac:dyDescent="0.25">
      <c r="A145" s="11" t="s">
        <v>11</v>
      </c>
      <c r="B145" s="12">
        <f>B1</f>
        <v>26</v>
      </c>
      <c r="C145" s="9" t="s">
        <v>12</v>
      </c>
      <c r="D145" s="13">
        <f>$B145</f>
        <v>26</v>
      </c>
      <c r="E145" s="13">
        <f>$B145</f>
        <v>26</v>
      </c>
      <c r="F145" s="13">
        <f>$B145</f>
        <v>26</v>
      </c>
      <c r="G145" s="15">
        <f>$B145</f>
        <v>26</v>
      </c>
    </row>
    <row r="146" spans="1:9" x14ac:dyDescent="0.25">
      <c r="A146" s="11" t="s">
        <v>13</v>
      </c>
      <c r="B146" s="12">
        <v>0</v>
      </c>
      <c r="C146" s="9" t="s">
        <v>14</v>
      </c>
      <c r="D146" s="13">
        <f>$B146</f>
        <v>0</v>
      </c>
      <c r="E146" s="13">
        <f t="shared" ref="E146:G147" si="15">$B146</f>
        <v>0</v>
      </c>
      <c r="F146" s="13">
        <f t="shared" si="15"/>
        <v>0</v>
      </c>
      <c r="G146" s="15">
        <f t="shared" si="15"/>
        <v>0</v>
      </c>
    </row>
    <row r="147" spans="1:9" x14ac:dyDescent="0.25">
      <c r="A147" s="11" t="s">
        <v>15</v>
      </c>
      <c r="B147" s="12">
        <v>0</v>
      </c>
      <c r="C147" s="9" t="s">
        <v>14</v>
      </c>
      <c r="D147" s="13">
        <f>$B147</f>
        <v>0</v>
      </c>
      <c r="E147" s="13">
        <f t="shared" si="15"/>
        <v>0</v>
      </c>
      <c r="F147" s="13">
        <f t="shared" si="15"/>
        <v>0</v>
      </c>
      <c r="G147" s="15">
        <f t="shared" si="15"/>
        <v>0</v>
      </c>
    </row>
    <row r="148" spans="1:9" x14ac:dyDescent="0.25">
      <c r="A148" s="11" t="s">
        <v>16</v>
      </c>
      <c r="B148" s="16">
        <v>0</v>
      </c>
      <c r="C148" s="9" t="s">
        <v>17</v>
      </c>
      <c r="D148" s="13">
        <v>0</v>
      </c>
      <c r="E148" s="13">
        <v>0</v>
      </c>
      <c r="F148" s="13">
        <v>0</v>
      </c>
      <c r="G148" s="15">
        <v>0</v>
      </c>
    </row>
    <row r="149" spans="1:9" ht="15.75" thickBot="1" x14ac:dyDescent="0.3">
      <c r="A149" s="17" t="s">
        <v>110</v>
      </c>
      <c r="B149" s="18"/>
      <c r="C149" s="19" t="s">
        <v>12</v>
      </c>
      <c r="D149" s="18">
        <f>D145-SUM(D146:D148)</f>
        <v>26</v>
      </c>
      <c r="E149" s="18">
        <f t="shared" ref="E149" si="16">E145-SUM(E146:E148)</f>
        <v>26</v>
      </c>
      <c r="F149" s="18">
        <f t="shared" ref="F149:G149" si="17">F145-SUM(F146:F148)</f>
        <v>26</v>
      </c>
      <c r="G149" s="32">
        <f t="shared" si="17"/>
        <v>26</v>
      </c>
    </row>
    <row r="150" spans="1:9" ht="15.75" thickBot="1" x14ac:dyDescent="0.3">
      <c r="A150" s="20"/>
      <c r="B150" s="21"/>
      <c r="C150" s="22"/>
      <c r="D150" s="23"/>
      <c r="E150" s="24"/>
      <c r="F150" s="25"/>
      <c r="G150" s="1"/>
    </row>
    <row r="151" spans="1:9" x14ac:dyDescent="0.25">
      <c r="A151" s="26" t="s">
        <v>53</v>
      </c>
      <c r="B151" s="27"/>
      <c r="C151" s="28"/>
      <c r="D151" s="27"/>
      <c r="E151" s="27"/>
      <c r="F151" s="27"/>
      <c r="G151" s="29"/>
    </row>
    <row r="152" spans="1:9" x14ac:dyDescent="0.25">
      <c r="A152" s="7" t="s">
        <v>19</v>
      </c>
      <c r="B152" s="30">
        <v>1</v>
      </c>
      <c r="C152" s="9" t="s">
        <v>10</v>
      </c>
      <c r="D152" s="37">
        <f t="shared" ref="D152:G154" si="18">$B152</f>
        <v>1</v>
      </c>
      <c r="E152" s="37">
        <f t="shared" si="18"/>
        <v>1</v>
      </c>
      <c r="F152" s="37">
        <f t="shared" si="18"/>
        <v>1</v>
      </c>
      <c r="G152" s="38">
        <f t="shared" si="18"/>
        <v>1</v>
      </c>
      <c r="I152" t="s">
        <v>138</v>
      </c>
    </row>
    <row r="153" spans="1:9" x14ac:dyDescent="0.25">
      <c r="A153" s="11" t="s">
        <v>20</v>
      </c>
      <c r="B153" s="30">
        <v>-60</v>
      </c>
      <c r="C153" s="9" t="s">
        <v>12</v>
      </c>
      <c r="D153" s="13">
        <f t="shared" si="18"/>
        <v>-60</v>
      </c>
      <c r="E153" s="13">
        <f t="shared" si="18"/>
        <v>-60</v>
      </c>
      <c r="F153" s="13">
        <f t="shared" si="18"/>
        <v>-60</v>
      </c>
      <c r="G153" s="15">
        <f t="shared" si="18"/>
        <v>-60</v>
      </c>
    </row>
    <row r="154" spans="1:9" x14ac:dyDescent="0.25">
      <c r="A154" s="11" t="s">
        <v>21</v>
      </c>
      <c r="B154" s="30">
        <v>10</v>
      </c>
      <c r="C154" s="9" t="s">
        <v>17</v>
      </c>
      <c r="D154" s="13">
        <f t="shared" si="18"/>
        <v>10</v>
      </c>
      <c r="E154" s="13">
        <f t="shared" si="18"/>
        <v>10</v>
      </c>
      <c r="F154" s="13">
        <f t="shared" si="18"/>
        <v>10</v>
      </c>
      <c r="G154" s="15">
        <f t="shared" si="18"/>
        <v>10</v>
      </c>
    </row>
    <row r="155" spans="1:9" ht="15.75" thickBot="1" x14ac:dyDescent="0.3">
      <c r="A155" s="17" t="s">
        <v>63</v>
      </c>
      <c r="B155" s="31"/>
      <c r="C155" s="19" t="s">
        <v>12</v>
      </c>
      <c r="D155" s="18">
        <f>D153-D154</f>
        <v>-70</v>
      </c>
      <c r="E155" s="18">
        <f t="shared" ref="E155:F155" si="19">E153-E154</f>
        <v>-70</v>
      </c>
      <c r="F155" s="18">
        <f t="shared" si="19"/>
        <v>-70</v>
      </c>
      <c r="G155" s="32">
        <f>G153-G154</f>
        <v>-70</v>
      </c>
    </row>
    <row r="156" spans="1:9" ht="15.75" thickBot="1" x14ac:dyDescent="0.3">
      <c r="A156" s="20"/>
      <c r="B156" s="23"/>
      <c r="C156" s="22"/>
      <c r="D156" s="23"/>
      <c r="E156" s="24"/>
      <c r="F156" s="25"/>
      <c r="G156" s="1"/>
    </row>
    <row r="157" spans="1:9" x14ac:dyDescent="0.25">
      <c r="A157" s="26" t="s">
        <v>22</v>
      </c>
      <c r="B157" s="33"/>
      <c r="C157" s="34"/>
      <c r="D157" s="33"/>
      <c r="E157" s="33"/>
      <c r="F157" s="33"/>
      <c r="G157" s="29"/>
    </row>
    <row r="158" spans="1:9" x14ac:dyDescent="0.25">
      <c r="A158" s="11" t="s">
        <v>23</v>
      </c>
      <c r="B158" s="35"/>
      <c r="C158" s="36"/>
      <c r="D158" s="37">
        <v>2</v>
      </c>
      <c r="E158" s="37">
        <v>2</v>
      </c>
      <c r="F158" s="37">
        <v>2</v>
      </c>
      <c r="G158" s="38">
        <v>2</v>
      </c>
    </row>
    <row r="159" spans="1:9" x14ac:dyDescent="0.25">
      <c r="A159" s="11" t="s">
        <v>24</v>
      </c>
      <c r="B159" s="35"/>
      <c r="C159" s="36"/>
      <c r="D159" s="13">
        <v>64</v>
      </c>
      <c r="E159" s="13">
        <v>128</v>
      </c>
      <c r="F159" s="13">
        <v>256</v>
      </c>
      <c r="G159" s="15">
        <v>15</v>
      </c>
    </row>
    <row r="160" spans="1:9" x14ac:dyDescent="0.25">
      <c r="A160" s="11" t="s">
        <v>25</v>
      </c>
      <c r="B160" s="35"/>
      <c r="C160" s="36"/>
      <c r="D160" s="37">
        <v>3.8</v>
      </c>
      <c r="E160" s="37">
        <v>3.3</v>
      </c>
      <c r="F160" s="37">
        <v>2.8</v>
      </c>
      <c r="G160" s="38">
        <v>2.7</v>
      </c>
    </row>
    <row r="161" spans="1:7" x14ac:dyDescent="0.25">
      <c r="A161" s="11" t="s">
        <v>26</v>
      </c>
      <c r="B161" s="35"/>
      <c r="C161" s="36"/>
      <c r="D161" s="13">
        <v>128</v>
      </c>
      <c r="E161" s="13">
        <v>256</v>
      </c>
      <c r="F161" s="13">
        <v>1024</v>
      </c>
      <c r="G161" s="15">
        <v>1024</v>
      </c>
    </row>
    <row r="162" spans="1:7" ht="15.75" thickBot="1" x14ac:dyDescent="0.3">
      <c r="A162" s="39" t="s">
        <v>27</v>
      </c>
      <c r="B162" s="18"/>
      <c r="C162" s="19"/>
      <c r="D162" s="40">
        <v>4.3</v>
      </c>
      <c r="E162" s="40">
        <v>3.8</v>
      </c>
      <c r="F162" s="40">
        <v>3.3</v>
      </c>
      <c r="G162" s="41">
        <v>2.7</v>
      </c>
    </row>
    <row r="163" spans="1:7" ht="15.75" thickBot="1" x14ac:dyDescent="0.3">
      <c r="A163" s="1"/>
      <c r="B163" s="1"/>
      <c r="C163" s="1"/>
      <c r="D163" s="1"/>
      <c r="E163" s="1"/>
      <c r="F163" s="1"/>
      <c r="G163" s="1"/>
    </row>
    <row r="164" spans="1:7" x14ac:dyDescent="0.25">
      <c r="A164" s="26" t="s">
        <v>28</v>
      </c>
      <c r="B164" s="27"/>
      <c r="C164" s="28"/>
      <c r="D164" s="27"/>
      <c r="E164" s="27"/>
      <c r="F164" s="27"/>
      <c r="G164" s="29"/>
    </row>
    <row r="165" spans="1:7" x14ac:dyDescent="0.25">
      <c r="A165" s="11" t="s">
        <v>29</v>
      </c>
      <c r="B165" s="12">
        <f>B29</f>
        <v>6</v>
      </c>
      <c r="C165" s="9" t="s">
        <v>14</v>
      </c>
      <c r="D165" s="13">
        <f>$B$29</f>
        <v>6</v>
      </c>
      <c r="E165" s="13">
        <f>$B$29</f>
        <v>6</v>
      </c>
      <c r="F165" s="13">
        <f>$B$29</f>
        <v>6</v>
      </c>
      <c r="G165" s="15">
        <f>$B$29</f>
        <v>6</v>
      </c>
    </row>
    <row r="166" spans="1:7" x14ac:dyDescent="0.25">
      <c r="A166" s="7" t="s">
        <v>30</v>
      </c>
      <c r="B166" s="35"/>
      <c r="C166" s="36" t="s">
        <v>18</v>
      </c>
      <c r="D166" s="35">
        <f>D155-D165</f>
        <v>-76</v>
      </c>
      <c r="E166" s="35">
        <f>E155-E165</f>
        <v>-76</v>
      </c>
      <c r="F166" s="35">
        <f>F155-F165</f>
        <v>-76</v>
      </c>
      <c r="G166" s="42">
        <f>G155-G165</f>
        <v>-76</v>
      </c>
    </row>
    <row r="167" spans="1:7" x14ac:dyDescent="0.25">
      <c r="A167" s="11" t="s">
        <v>31</v>
      </c>
      <c r="B167" s="8"/>
      <c r="C167" s="9"/>
      <c r="D167" s="13"/>
      <c r="E167" s="13"/>
      <c r="F167" s="13"/>
      <c r="G167" s="15"/>
    </row>
    <row r="168" spans="1:7" x14ac:dyDescent="0.25">
      <c r="A168" s="43" t="s">
        <v>32</v>
      </c>
      <c r="B168" s="44"/>
      <c r="C168" s="9" t="s">
        <v>18</v>
      </c>
      <c r="D168" s="13">
        <f>D166-D148</f>
        <v>-76</v>
      </c>
      <c r="E168" s="13">
        <f>E166-E148</f>
        <v>-76</v>
      </c>
      <c r="F168" s="13">
        <f>F166-F148</f>
        <v>-76</v>
      </c>
      <c r="G168" s="13">
        <f>G166-G148</f>
        <v>-76</v>
      </c>
    </row>
    <row r="169" spans="1:7" x14ac:dyDescent="0.25">
      <c r="A169" s="7" t="s">
        <v>39</v>
      </c>
      <c r="B169" s="13"/>
      <c r="C169" s="47" t="s">
        <v>14</v>
      </c>
      <c r="D169" s="35">
        <f>-(D168-D149)</f>
        <v>102</v>
      </c>
      <c r="E169" s="35">
        <f>-(E168-E149)</f>
        <v>102</v>
      </c>
      <c r="F169" s="35">
        <f>-(F168-F149)</f>
        <v>102</v>
      </c>
      <c r="G169" s="42">
        <f>-(G168-G149)</f>
        <v>102</v>
      </c>
    </row>
    <row r="170" spans="1:7" x14ac:dyDescent="0.25">
      <c r="A170" s="11" t="s">
        <v>33</v>
      </c>
      <c r="B170" s="8"/>
      <c r="C170" s="48" t="s">
        <v>14</v>
      </c>
      <c r="D170" s="13">
        <f>-10*D158*LOG(0.3/(4*PI()*D159*$B$5),10)</f>
        <v>83.908488987370035</v>
      </c>
      <c r="E170" s="13">
        <f>-10*E158*LOG(0.3/(4*PI()*E159*$B$5),10)</f>
        <v>89.929088900649646</v>
      </c>
      <c r="F170" s="13">
        <f>-10*F158*LOG(0.3/(4*PI()*F159*$B$5),10)</f>
        <v>95.949688813929271</v>
      </c>
      <c r="G170" s="15">
        <f>-10*G158*LOG(0.3/(4*PI()*G159*$B$5),10)</f>
        <v>71.306714688805911</v>
      </c>
    </row>
    <row r="171" spans="1:7" x14ac:dyDescent="0.25">
      <c r="A171" s="11" t="s">
        <v>41</v>
      </c>
      <c r="B171" s="8"/>
      <c r="C171" s="48" t="s">
        <v>14</v>
      </c>
      <c r="D171" s="13">
        <f>-(D169-D170)</f>
        <v>-18.091511012629965</v>
      </c>
      <c r="E171" s="13">
        <f>-(E169-E170)</f>
        <v>-12.070911099350354</v>
      </c>
      <c r="F171" s="13">
        <f>-(F169-F170)</f>
        <v>-6.0503111860707293</v>
      </c>
      <c r="G171" s="15">
        <f>-(G169-G170)</f>
        <v>-30.693285311194089</v>
      </c>
    </row>
    <row r="172" spans="1:7" x14ac:dyDescent="0.25">
      <c r="A172" s="11" t="s">
        <v>34</v>
      </c>
      <c r="B172" s="8"/>
      <c r="C172" s="48" t="s">
        <v>14</v>
      </c>
      <c r="D172" s="13">
        <f>D170+10*D160*LOG(D161/D159,10)</f>
        <v>95.347628822601322</v>
      </c>
      <c r="E172" s="13">
        <f>E170+10*E160*LOG(E161/E159,10)</f>
        <v>99.863078757561027</v>
      </c>
      <c r="F172" s="13">
        <f>F170+10*F160*LOG(F161/F159,10)</f>
        <v>112.80736857111222</v>
      </c>
      <c r="G172" s="15">
        <f>G170+10*G160*LOG(G161/G159,10)</f>
        <v>120.83034952357744</v>
      </c>
    </row>
    <row r="173" spans="1:7" x14ac:dyDescent="0.25">
      <c r="A173" s="11" t="s">
        <v>41</v>
      </c>
      <c r="B173" s="8"/>
      <c r="C173" s="48" t="s">
        <v>14</v>
      </c>
      <c r="D173" s="13">
        <f>-(D169-D172)</f>
        <v>-6.6523711773986776</v>
      </c>
      <c r="E173" s="13">
        <f>-(E169-E172)</f>
        <v>-2.136921242438973</v>
      </c>
      <c r="F173" s="13">
        <f>-(F169-F172)</f>
        <v>10.807368571112221</v>
      </c>
      <c r="G173" s="15">
        <f>-(G169-G172)</f>
        <v>18.830349523577439</v>
      </c>
    </row>
    <row r="174" spans="1:7" ht="18" x14ac:dyDescent="0.25">
      <c r="A174" s="7" t="s">
        <v>35</v>
      </c>
      <c r="B174" s="44"/>
      <c r="C174" s="47" t="s">
        <v>14</v>
      </c>
      <c r="D174" s="56">
        <f>IF(D173&lt;0,D$25*POWER(10,-D173/(10*D$26)),IF(D171&lt;0,D$23*POWER(10,-D171/(10*D$24)),0.3*POWER(10,D169/(10*D$22))/(4*PI()*$B$5)))</f>
        <v>182.77478263802797</v>
      </c>
      <c r="E174" s="56">
        <f>IF(E173&lt;0,E$25*POWER(10,-E173/(10*E$26)),IF(E171&lt;0,E$23*POWER(10,-E171/(10*E$24)),0.3*POWER(10,E169/(10*E$22))/(4*PI()*$B$5)))</f>
        <v>291.39006132101071</v>
      </c>
      <c r="F174" s="56">
        <f>IF(F173&lt;0,F$25*POWER(10,-F173/(10*F$26)),IF(F171&lt;0,F$23*POWER(10,-F171/(10*F$24)),0.3*POWER(10,F169/(10*F$22))/(4*PI()*$B$5)))</f>
        <v>421.0391765845261</v>
      </c>
      <c r="G174" s="57">
        <f>IF(G173&lt;0,G$25*POWER(10,-G173/(10*G$26)),IF(G171&lt;0,G$23*POWER(10,-G171/(10*G$24)),0.3*POWER(10,G169/(10*G$22))/(4*PI()*$B$5)))</f>
        <v>205.53207363985084</v>
      </c>
    </row>
    <row r="175" spans="1:7" x14ac:dyDescent="0.25">
      <c r="A175" s="11" t="s">
        <v>36</v>
      </c>
      <c r="B175" s="8"/>
      <c r="C175" s="9"/>
      <c r="D175" s="13"/>
      <c r="E175" s="13"/>
      <c r="F175" s="13"/>
      <c r="G175" s="15"/>
    </row>
    <row r="176" spans="1:7" x14ac:dyDescent="0.25">
      <c r="A176" s="11" t="s">
        <v>40</v>
      </c>
      <c r="B176" s="16">
        <v>15</v>
      </c>
      <c r="C176" s="48" t="s">
        <v>14</v>
      </c>
      <c r="D176" s="13">
        <f>$B176</f>
        <v>15</v>
      </c>
      <c r="E176" s="13">
        <f>$B176</f>
        <v>15</v>
      </c>
      <c r="F176" s="13">
        <f>$B176</f>
        <v>15</v>
      </c>
      <c r="G176" s="15">
        <f>$B176</f>
        <v>15</v>
      </c>
    </row>
    <row r="177" spans="1:7" x14ac:dyDescent="0.25">
      <c r="A177" s="43" t="s">
        <v>32</v>
      </c>
      <c r="B177" s="8"/>
      <c r="C177" s="48" t="s">
        <v>18</v>
      </c>
      <c r="D177" s="13">
        <f>D168+D176</f>
        <v>-61</v>
      </c>
      <c r="E177" s="13">
        <f>E168+E176</f>
        <v>-61</v>
      </c>
      <c r="F177" s="13">
        <f>F168+F176</f>
        <v>-61</v>
      </c>
      <c r="G177" s="15">
        <f>G168+G176</f>
        <v>-61</v>
      </c>
    </row>
    <row r="178" spans="1:7" x14ac:dyDescent="0.25">
      <c r="A178" s="7" t="s">
        <v>39</v>
      </c>
      <c r="B178" s="45"/>
      <c r="C178" s="47" t="s">
        <v>14</v>
      </c>
      <c r="D178" s="35">
        <f>-(D177-D149)</f>
        <v>87</v>
      </c>
      <c r="E178" s="35">
        <f>-(E177-E149)</f>
        <v>87</v>
      </c>
      <c r="F178" s="35">
        <f>-(F177-F149)</f>
        <v>87</v>
      </c>
      <c r="G178" s="42">
        <f>-(G177-G149)</f>
        <v>87</v>
      </c>
    </row>
    <row r="179" spans="1:7" x14ac:dyDescent="0.25">
      <c r="A179" s="11" t="s">
        <v>33</v>
      </c>
      <c r="B179" s="8"/>
      <c r="C179" s="48" t="s">
        <v>14</v>
      </c>
      <c r="D179" s="13">
        <f>-10*D$22*LOG(0.3/(4*PI()*D$23*$B$5),10)</f>
        <v>83.908488987370035</v>
      </c>
      <c r="E179" s="13">
        <f>-10*E$22*LOG(0.3/(4*PI()*E$23*$B$5),10)</f>
        <v>89.929088900649646</v>
      </c>
      <c r="F179" s="13">
        <f>-10*F$22*LOG(0.3/(4*PI()*F$23*$B$5),10)</f>
        <v>95.949688813929271</v>
      </c>
      <c r="G179" s="15">
        <f>-10*G$22*LOG(0.3/(4*PI()*G$23*$B$5),10)</f>
        <v>71.306714688805911</v>
      </c>
    </row>
    <row r="180" spans="1:7" x14ac:dyDescent="0.25">
      <c r="A180" s="11" t="s">
        <v>41</v>
      </c>
      <c r="B180" s="8"/>
      <c r="C180" s="48" t="s">
        <v>14</v>
      </c>
      <c r="D180" s="13">
        <f>-(D178-D179)</f>
        <v>-3.0915110126299652</v>
      </c>
      <c r="E180" s="13">
        <f>-(E178-E179)</f>
        <v>2.9290889006496457</v>
      </c>
      <c r="F180" s="13">
        <f>-(F178-F179)</f>
        <v>8.9496888139292707</v>
      </c>
      <c r="G180" s="15">
        <f>-(G178-G179)</f>
        <v>-15.693285311194089</v>
      </c>
    </row>
    <row r="181" spans="1:7" x14ac:dyDescent="0.25">
      <c r="A181" s="11" t="s">
        <v>34</v>
      </c>
      <c r="B181" s="8"/>
      <c r="C181" s="48" t="s">
        <v>14</v>
      </c>
      <c r="D181" s="13">
        <f>D179+10*D$24*LOG(D$25/D$23,10)</f>
        <v>95.347628822601322</v>
      </c>
      <c r="E181" s="13">
        <f>E179+10*E$24*LOG(E$25/E$23,10)</f>
        <v>99.863078757561027</v>
      </c>
      <c r="F181" s="13">
        <f>F179+10*F$24*LOG(F$25/F$23,10)</f>
        <v>112.80736857111222</v>
      </c>
      <c r="G181" s="15">
        <f>G179+10*G$24*LOG(G$25/G$23,10)</f>
        <v>120.83034952357744</v>
      </c>
    </row>
    <row r="182" spans="1:7" x14ac:dyDescent="0.25">
      <c r="A182" s="11" t="s">
        <v>41</v>
      </c>
      <c r="B182" s="8"/>
      <c r="C182" s="48" t="s">
        <v>14</v>
      </c>
      <c r="D182" s="13">
        <f>-(D178-D181)</f>
        <v>8.3476288226013224</v>
      </c>
      <c r="E182" s="13">
        <f>-(E178-E181)</f>
        <v>12.863078757561027</v>
      </c>
      <c r="F182" s="13">
        <f>-(F178-F181)</f>
        <v>25.807368571112221</v>
      </c>
      <c r="G182" s="15">
        <f>-(G178-G181)</f>
        <v>33.830349523577439</v>
      </c>
    </row>
    <row r="183" spans="1:7" ht="18.75" thickBot="1" x14ac:dyDescent="0.3">
      <c r="A183" s="17" t="s">
        <v>37</v>
      </c>
      <c r="B183" s="46"/>
      <c r="C183" s="55" t="s">
        <v>38</v>
      </c>
      <c r="D183" s="58">
        <f>IF(D182&lt;0,D$25*POWER(10,-D182/(10*D$26)),IF(D180&lt;0,D$23*POWER(10,-D180/(10*D$24)),0.3*POWER(10,D178/(10*D$22))/(4*PI()*$B$5)))</f>
        <v>77.185465366203502</v>
      </c>
      <c r="E183" s="58">
        <f>IF(E182&lt;0,E$25*POWER(10,-E182/(10*E$26)),IF(E180&lt;0,E$23*POWER(10,-E180/(10*E$24)),0.3*POWER(10,E178/(10*E$22))/(4*PI()*$B$5)))</f>
        <v>91.3598808737095</v>
      </c>
      <c r="F183" s="58">
        <f>IF(F182&lt;0,F$25*POWER(10,-F182/(10*F$26)),IF(F180&lt;0,F$23*POWER(10,-F180/(10*F$24)),0.3*POWER(10,F178/(10*F$22))/(4*PI()*$B$5)))</f>
        <v>91.3598808737095</v>
      </c>
      <c r="G183" s="59">
        <f>IF(G182&lt;0,G$25*POWER(10,-G182/(10*G$26)),IF(G180&lt;0,G$23*POWER(10,-G180/(10*G$24)),0.3*POWER(10,G178/(10*G$22))/(4*PI()*$B$5)))</f>
        <v>57.19052039616939</v>
      </c>
    </row>
  </sheetData>
  <mergeCells count="5">
    <mergeCell ref="I5:I6"/>
    <mergeCell ref="I7:I8"/>
    <mergeCell ref="I9:I10"/>
    <mergeCell ref="I11:I12"/>
    <mergeCell ref="K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zoomScale="70" zoomScaleNormal="70" workbookViewId="0">
      <selection activeCell="J17" sqref="J17"/>
    </sheetView>
  </sheetViews>
  <sheetFormatPr defaultColWidth="9.140625" defaultRowHeight="15" x14ac:dyDescent="0.25"/>
  <cols>
    <col min="1" max="1" width="58.7109375" bestFit="1" customWidth="1"/>
    <col min="4" max="4" width="7.28515625" bestFit="1" customWidth="1"/>
    <col min="9" max="14" width="10.7109375" customWidth="1"/>
  </cols>
  <sheetData>
    <row r="1" spans="1:14" x14ac:dyDescent="0.25">
      <c r="A1" s="50" t="s">
        <v>45</v>
      </c>
    </row>
    <row r="2" spans="1:14" ht="15.75" thickBot="1" x14ac:dyDescent="0.3">
      <c r="A2" s="50" t="s">
        <v>46</v>
      </c>
    </row>
    <row r="3" spans="1:14" ht="15.75" thickBot="1" x14ac:dyDescent="0.3">
      <c r="A3" s="1" t="s">
        <v>0</v>
      </c>
      <c r="B3" s="1">
        <v>5.85</v>
      </c>
      <c r="C3" s="1"/>
      <c r="D3" s="1" t="s">
        <v>1</v>
      </c>
      <c r="E3" s="1">
        <f>300000000/B3/10^9</f>
        <v>5.1282051282051287E-2</v>
      </c>
      <c r="F3" s="1"/>
      <c r="G3" s="1"/>
      <c r="I3" s="75"/>
      <c r="J3" s="76"/>
      <c r="K3" s="113" t="s">
        <v>95</v>
      </c>
      <c r="L3" s="113"/>
      <c r="M3" s="113"/>
      <c r="N3" s="114"/>
    </row>
    <row r="4" spans="1:14" x14ac:dyDescent="0.25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6" t="s">
        <v>8</v>
      </c>
      <c r="I4" s="77"/>
      <c r="J4" s="71"/>
      <c r="K4" s="47" t="s">
        <v>5</v>
      </c>
      <c r="L4" s="47" t="s">
        <v>6</v>
      </c>
      <c r="M4" s="72" t="s">
        <v>7</v>
      </c>
      <c r="N4" s="78" t="s">
        <v>8</v>
      </c>
    </row>
    <row r="5" spans="1:14" x14ac:dyDescent="0.25">
      <c r="A5" s="7" t="s">
        <v>105</v>
      </c>
      <c r="B5" s="8"/>
      <c r="C5" s="9"/>
      <c r="D5" s="9"/>
      <c r="E5" s="9"/>
      <c r="F5" s="9"/>
      <c r="G5" s="10"/>
      <c r="I5" s="115" t="s">
        <v>93</v>
      </c>
      <c r="J5" s="106" t="s">
        <v>91</v>
      </c>
      <c r="K5" s="74">
        <f>D36</f>
        <v>4.5788405959611644</v>
      </c>
      <c r="L5" s="74">
        <f>E36</f>
        <v>4.5788405959611644</v>
      </c>
      <c r="M5" s="74">
        <f>F36</f>
        <v>4.5788405959611644</v>
      </c>
      <c r="N5" s="74">
        <f>G36</f>
        <v>4.5788405959611644</v>
      </c>
    </row>
    <row r="6" spans="1:14" x14ac:dyDescent="0.25">
      <c r="A6" s="11" t="s">
        <v>9</v>
      </c>
      <c r="B6" s="91">
        <v>0.5</v>
      </c>
      <c r="C6" s="9" t="s">
        <v>10</v>
      </c>
      <c r="D6" s="37">
        <f>B6</f>
        <v>0.5</v>
      </c>
      <c r="E6" s="37">
        <f>D6</f>
        <v>0.5</v>
      </c>
      <c r="F6" s="37">
        <f>E6</f>
        <v>0.5</v>
      </c>
      <c r="G6" s="92">
        <f>F6</f>
        <v>0.5</v>
      </c>
      <c r="I6" s="116"/>
      <c r="J6" s="48" t="s">
        <v>92</v>
      </c>
      <c r="K6" s="74">
        <f>D45</f>
        <v>0.81424579536480901</v>
      </c>
      <c r="L6" s="74">
        <f>E45</f>
        <v>0.81424579536480901</v>
      </c>
      <c r="M6" s="74">
        <f>F45</f>
        <v>0.81424579536480901</v>
      </c>
      <c r="N6" s="74">
        <f>G45</f>
        <v>0.81424579536480901</v>
      </c>
    </row>
    <row r="7" spans="1:14" x14ac:dyDescent="0.25">
      <c r="A7" s="11" t="s">
        <v>11</v>
      </c>
      <c r="B7" s="12">
        <v>-14</v>
      </c>
      <c r="C7" s="9" t="s">
        <v>12</v>
      </c>
      <c r="D7" s="13">
        <f>$B7</f>
        <v>-14</v>
      </c>
      <c r="E7" s="13">
        <f>$B7</f>
        <v>-14</v>
      </c>
      <c r="F7" s="13">
        <f>$B7</f>
        <v>-14</v>
      </c>
      <c r="G7" s="15">
        <f>$B7</f>
        <v>-14</v>
      </c>
      <c r="I7" s="115" t="s">
        <v>94</v>
      </c>
      <c r="J7" s="106" t="s">
        <v>91</v>
      </c>
      <c r="K7" s="74">
        <f>D81</f>
        <v>7.256973289903442</v>
      </c>
      <c r="L7" s="74">
        <f>E81</f>
        <v>7.256973289903442</v>
      </c>
      <c r="M7" s="74">
        <f>F81</f>
        <v>7.256973289903442</v>
      </c>
      <c r="N7" s="74">
        <f>G81</f>
        <v>7.256973289903442</v>
      </c>
    </row>
    <row r="8" spans="1:14" x14ac:dyDescent="0.25">
      <c r="A8" s="11" t="s">
        <v>13</v>
      </c>
      <c r="B8" s="12">
        <v>0</v>
      </c>
      <c r="C8" s="9" t="s">
        <v>14</v>
      </c>
      <c r="D8" s="13">
        <f>$B8</f>
        <v>0</v>
      </c>
      <c r="E8" s="13">
        <f t="shared" ref="E8:G10" si="0">$B8</f>
        <v>0</v>
      </c>
      <c r="F8" s="13">
        <f t="shared" si="0"/>
        <v>0</v>
      </c>
      <c r="G8" s="15">
        <f t="shared" si="0"/>
        <v>0</v>
      </c>
      <c r="I8" s="116"/>
      <c r="J8" s="48" t="s">
        <v>92</v>
      </c>
      <c r="K8" s="74">
        <f>D90</f>
        <v>1.2904926180637717</v>
      </c>
      <c r="L8" s="74">
        <f>E90</f>
        <v>1.2904926180637717</v>
      </c>
      <c r="M8" s="74">
        <f>F90</f>
        <v>1.2904926180637717</v>
      </c>
      <c r="N8" s="74">
        <f>G90</f>
        <v>1.2904926180637717</v>
      </c>
    </row>
    <row r="9" spans="1:14" x14ac:dyDescent="0.25">
      <c r="A9" s="11" t="s">
        <v>15</v>
      </c>
      <c r="B9" s="12">
        <v>15</v>
      </c>
      <c r="C9" s="9" t="s">
        <v>14</v>
      </c>
      <c r="D9" s="13">
        <f>$B9</f>
        <v>15</v>
      </c>
      <c r="E9" s="13">
        <f t="shared" si="0"/>
        <v>15</v>
      </c>
      <c r="F9" s="13">
        <f t="shared" si="0"/>
        <v>15</v>
      </c>
      <c r="G9" s="15">
        <f t="shared" si="0"/>
        <v>15</v>
      </c>
      <c r="I9" s="116" t="s">
        <v>48</v>
      </c>
      <c r="J9" s="106" t="s">
        <v>91</v>
      </c>
      <c r="K9" s="74">
        <f>D127</f>
        <v>64.355868932737934</v>
      </c>
      <c r="L9" s="74">
        <f>E127</f>
        <v>64.677842526379763</v>
      </c>
      <c r="M9" s="74">
        <f>F127</f>
        <v>64.677842526379763</v>
      </c>
      <c r="N9" s="74">
        <f>G127</f>
        <v>44.28054293638823</v>
      </c>
    </row>
    <row r="10" spans="1:14" x14ac:dyDescent="0.25">
      <c r="A10" s="11" t="s">
        <v>16</v>
      </c>
      <c r="B10" s="16">
        <v>10</v>
      </c>
      <c r="C10" s="9" t="s">
        <v>17</v>
      </c>
      <c r="D10" s="13">
        <f>$B10</f>
        <v>10</v>
      </c>
      <c r="E10" s="13">
        <f t="shared" si="0"/>
        <v>10</v>
      </c>
      <c r="F10" s="13">
        <f t="shared" si="0"/>
        <v>10</v>
      </c>
      <c r="G10" s="13">
        <f t="shared" si="0"/>
        <v>10</v>
      </c>
      <c r="I10" s="116"/>
      <c r="J10" s="48" t="s">
        <v>92</v>
      </c>
      <c r="K10" s="74">
        <f>D136</f>
        <v>11.501527565040096</v>
      </c>
      <c r="L10" s="74">
        <f>E136</f>
        <v>11.501527565040096</v>
      </c>
      <c r="M10" s="74">
        <f>F136</f>
        <v>11.501527565040096</v>
      </c>
      <c r="N10" s="74">
        <f>G136</f>
        <v>11.501527565040096</v>
      </c>
    </row>
    <row r="11" spans="1:14" ht="15.75" thickBot="1" x14ac:dyDescent="0.3">
      <c r="A11" s="17" t="s">
        <v>139</v>
      </c>
      <c r="B11" s="18"/>
      <c r="C11" s="19" t="s">
        <v>12</v>
      </c>
      <c r="D11" s="18">
        <f>D7-SUM(D8:D10)</f>
        <v>-39</v>
      </c>
      <c r="E11" s="18">
        <f t="shared" ref="E11" si="1">E7-SUM(E8:E10)</f>
        <v>-39</v>
      </c>
      <c r="F11" s="18">
        <f t="shared" ref="F11" si="2">F7-SUM(F8:F10)</f>
        <v>-39</v>
      </c>
      <c r="G11" s="32">
        <f t="shared" ref="G11" si="3">G7-SUM(G8:G10)</f>
        <v>-39</v>
      </c>
      <c r="I11" s="116" t="s">
        <v>50</v>
      </c>
      <c r="J11" s="106" t="s">
        <v>91</v>
      </c>
      <c r="K11" s="74">
        <f>D172</f>
        <v>40.808959767152658</v>
      </c>
      <c r="L11" s="74">
        <f>E172</f>
        <v>40.808959767152658</v>
      </c>
      <c r="M11" s="74">
        <f>F172</f>
        <v>40.808959767152658</v>
      </c>
      <c r="N11" s="74">
        <f>G172</f>
        <v>31.482179378275511</v>
      </c>
    </row>
    <row r="12" spans="1:14" ht="15.75" thickBot="1" x14ac:dyDescent="0.3">
      <c r="A12" s="20"/>
      <c r="B12" s="21"/>
      <c r="C12" s="22"/>
      <c r="D12" s="23"/>
      <c r="E12" s="24"/>
      <c r="F12" s="25"/>
      <c r="G12" s="1"/>
      <c r="I12" s="117"/>
      <c r="J12" s="107" t="s">
        <v>92</v>
      </c>
      <c r="K12" s="80">
        <f>D181</f>
        <v>7.256973289903442</v>
      </c>
      <c r="L12" s="80">
        <f>E181</f>
        <v>7.256973289903442</v>
      </c>
      <c r="M12" s="80">
        <f>F181</f>
        <v>7.256973289903442</v>
      </c>
      <c r="N12" s="80">
        <f>G181</f>
        <v>7.256973289903442</v>
      </c>
    </row>
    <row r="13" spans="1:14" x14ac:dyDescent="0.25">
      <c r="A13" s="26" t="s">
        <v>61</v>
      </c>
      <c r="B13" s="27"/>
      <c r="C13" s="28"/>
      <c r="D13" s="27"/>
      <c r="E13" s="27"/>
      <c r="F13" s="27"/>
      <c r="G13" s="29"/>
    </row>
    <row r="14" spans="1:14" x14ac:dyDescent="0.25">
      <c r="A14" s="7" t="s">
        <v>19</v>
      </c>
      <c r="B14" s="30">
        <v>1</v>
      </c>
      <c r="C14" s="9" t="s">
        <v>10</v>
      </c>
      <c r="D14" s="37">
        <f t="shared" ref="D14:G16" si="4">$B14</f>
        <v>1</v>
      </c>
      <c r="E14" s="37">
        <f t="shared" si="4"/>
        <v>1</v>
      </c>
      <c r="F14" s="37">
        <f t="shared" si="4"/>
        <v>1</v>
      </c>
      <c r="G14" s="38">
        <f t="shared" si="4"/>
        <v>1</v>
      </c>
      <c r="I14" t="s">
        <v>138</v>
      </c>
    </row>
    <row r="15" spans="1:14" x14ac:dyDescent="0.25">
      <c r="A15" s="11" t="s">
        <v>20</v>
      </c>
      <c r="B15" s="30">
        <v>-84</v>
      </c>
      <c r="C15" s="9" t="s">
        <v>12</v>
      </c>
      <c r="D15" s="13">
        <f t="shared" si="4"/>
        <v>-84</v>
      </c>
      <c r="E15" s="13">
        <f t="shared" si="4"/>
        <v>-84</v>
      </c>
      <c r="F15" s="13">
        <f t="shared" si="4"/>
        <v>-84</v>
      </c>
      <c r="G15" s="15">
        <f t="shared" si="4"/>
        <v>-84</v>
      </c>
    </row>
    <row r="16" spans="1:14" x14ac:dyDescent="0.25">
      <c r="A16" s="11" t="s">
        <v>21</v>
      </c>
      <c r="B16" s="30">
        <v>0</v>
      </c>
      <c r="C16" s="9" t="s">
        <v>17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5">
        <f t="shared" si="4"/>
        <v>0</v>
      </c>
    </row>
    <row r="17" spans="1:7" ht="15.75" thickBot="1" x14ac:dyDescent="0.3">
      <c r="A17" s="17" t="s">
        <v>140</v>
      </c>
      <c r="B17" s="31"/>
      <c r="C17" s="19" t="s">
        <v>12</v>
      </c>
      <c r="D17" s="18">
        <f>D15-D16</f>
        <v>-84</v>
      </c>
      <c r="E17" s="18">
        <f t="shared" ref="E17:F17" si="5">E15-E16</f>
        <v>-84</v>
      </c>
      <c r="F17" s="18">
        <f t="shared" si="5"/>
        <v>-84</v>
      </c>
      <c r="G17" s="32">
        <f>G15-G16</f>
        <v>-84</v>
      </c>
    </row>
    <row r="18" spans="1:7" ht="15.75" thickBot="1" x14ac:dyDescent="0.3">
      <c r="A18" s="20"/>
      <c r="B18" s="23"/>
      <c r="C18" s="22"/>
      <c r="D18" s="23"/>
      <c r="E18" s="24"/>
      <c r="F18" s="25"/>
      <c r="G18" s="1"/>
    </row>
    <row r="19" spans="1:7" x14ac:dyDescent="0.25">
      <c r="A19" s="26" t="s">
        <v>22</v>
      </c>
      <c r="B19" s="33"/>
      <c r="C19" s="34"/>
      <c r="D19" s="33"/>
      <c r="E19" s="33"/>
      <c r="F19" s="33"/>
      <c r="G19" s="29"/>
    </row>
    <row r="20" spans="1:7" x14ac:dyDescent="0.25">
      <c r="A20" s="11" t="s">
        <v>23</v>
      </c>
      <c r="B20" s="35"/>
      <c r="C20" s="36"/>
      <c r="D20" s="37">
        <v>2</v>
      </c>
      <c r="E20" s="37">
        <v>2</v>
      </c>
      <c r="F20" s="37">
        <v>2</v>
      </c>
      <c r="G20" s="38">
        <v>2</v>
      </c>
    </row>
    <row r="21" spans="1:7" x14ac:dyDescent="0.25">
      <c r="A21" s="11" t="s">
        <v>24</v>
      </c>
      <c r="B21" s="35"/>
      <c r="C21" s="36"/>
      <c r="D21" s="13">
        <v>64</v>
      </c>
      <c r="E21" s="13">
        <v>128</v>
      </c>
      <c r="F21" s="13">
        <v>256</v>
      </c>
      <c r="G21" s="15">
        <v>15</v>
      </c>
    </row>
    <row r="22" spans="1:7" x14ac:dyDescent="0.25">
      <c r="A22" s="11" t="s">
        <v>25</v>
      </c>
      <c r="B22" s="35"/>
      <c r="C22" s="36"/>
      <c r="D22" s="37">
        <v>3.8</v>
      </c>
      <c r="E22" s="37">
        <v>3.3</v>
      </c>
      <c r="F22" s="37">
        <v>2.8</v>
      </c>
      <c r="G22" s="38">
        <v>2.7</v>
      </c>
    </row>
    <row r="23" spans="1:7" x14ac:dyDescent="0.25">
      <c r="A23" s="11" t="s">
        <v>26</v>
      </c>
      <c r="B23" s="35"/>
      <c r="C23" s="36"/>
      <c r="D23" s="13">
        <v>128</v>
      </c>
      <c r="E23" s="13">
        <v>256</v>
      </c>
      <c r="F23" s="13">
        <v>1024</v>
      </c>
      <c r="G23" s="15">
        <v>1024</v>
      </c>
    </row>
    <row r="24" spans="1:7" ht="15.75" thickBot="1" x14ac:dyDescent="0.3">
      <c r="A24" s="39" t="s">
        <v>27</v>
      </c>
      <c r="B24" s="18"/>
      <c r="C24" s="19"/>
      <c r="D24" s="40">
        <v>4.3</v>
      </c>
      <c r="E24" s="40">
        <v>3.8</v>
      </c>
      <c r="F24" s="40">
        <v>3.3</v>
      </c>
      <c r="G24" s="41">
        <v>2.7</v>
      </c>
    </row>
    <row r="25" spans="1:7" ht="15.75" thickBot="1" x14ac:dyDescent="0.3">
      <c r="A25" s="1"/>
      <c r="B25" s="1"/>
      <c r="C25" s="1"/>
      <c r="D25" s="1"/>
      <c r="E25" s="1"/>
      <c r="F25" s="1"/>
      <c r="G25" s="1"/>
    </row>
    <row r="26" spans="1:7" x14ac:dyDescent="0.25">
      <c r="A26" s="26" t="s">
        <v>28</v>
      </c>
      <c r="B26" s="27"/>
      <c r="C26" s="28"/>
      <c r="D26" s="27"/>
      <c r="E26" s="27"/>
      <c r="F26" s="27"/>
      <c r="G26" s="29"/>
    </row>
    <row r="27" spans="1:7" x14ac:dyDescent="0.25">
      <c r="A27" s="11" t="s">
        <v>29</v>
      </c>
      <c r="B27" s="12">
        <v>6</v>
      </c>
      <c r="C27" s="9" t="s">
        <v>14</v>
      </c>
      <c r="D27" s="13">
        <f>$B$27</f>
        <v>6</v>
      </c>
      <c r="E27" s="13">
        <f>$B$27</f>
        <v>6</v>
      </c>
      <c r="F27" s="13">
        <f>$B$27</f>
        <v>6</v>
      </c>
      <c r="G27" s="15">
        <f>$B$27</f>
        <v>6</v>
      </c>
    </row>
    <row r="28" spans="1:7" x14ac:dyDescent="0.25">
      <c r="A28" s="7" t="s">
        <v>30</v>
      </c>
      <c r="B28" s="35"/>
      <c r="C28" s="36" t="s">
        <v>12</v>
      </c>
      <c r="D28" s="35">
        <f>D17-D27</f>
        <v>-90</v>
      </c>
      <c r="E28" s="35">
        <f>E17-E27</f>
        <v>-90</v>
      </c>
      <c r="F28" s="35">
        <f>F17-F27</f>
        <v>-90</v>
      </c>
      <c r="G28" s="42">
        <f>G17-G27</f>
        <v>-90</v>
      </c>
    </row>
    <row r="29" spans="1:7" x14ac:dyDescent="0.25">
      <c r="A29" s="11" t="s">
        <v>54</v>
      </c>
      <c r="B29" s="8"/>
      <c r="C29" s="9"/>
      <c r="D29" s="13"/>
      <c r="E29" s="13"/>
      <c r="F29" s="13"/>
      <c r="G29" s="15"/>
    </row>
    <row r="30" spans="1:7" x14ac:dyDescent="0.25">
      <c r="A30" s="43" t="s">
        <v>32</v>
      </c>
      <c r="B30" s="44"/>
      <c r="C30" s="9" t="s">
        <v>12</v>
      </c>
      <c r="D30" s="13">
        <f>D28-D10</f>
        <v>-100</v>
      </c>
      <c r="E30" s="13">
        <f>E28-E10</f>
        <v>-100</v>
      </c>
      <c r="F30" s="13">
        <f>F28-F10</f>
        <v>-100</v>
      </c>
      <c r="G30" s="15">
        <f>G28-G10</f>
        <v>-100</v>
      </c>
    </row>
    <row r="31" spans="1:7" x14ac:dyDescent="0.25">
      <c r="A31" s="7" t="s">
        <v>39</v>
      </c>
      <c r="B31" s="13"/>
      <c r="C31" s="47" t="s">
        <v>14</v>
      </c>
      <c r="D31" s="35">
        <f>-D30+D11</f>
        <v>61</v>
      </c>
      <c r="E31" s="35">
        <f>-E30+E11</f>
        <v>61</v>
      </c>
      <c r="F31" s="35">
        <f>-F30+F11</f>
        <v>61</v>
      </c>
      <c r="G31" s="42">
        <f>-G30+G11</f>
        <v>61</v>
      </c>
    </row>
    <row r="32" spans="1:7" x14ac:dyDescent="0.25">
      <c r="A32" s="11" t="s">
        <v>33</v>
      </c>
      <c r="B32" s="8"/>
      <c r="C32" s="48" t="s">
        <v>14</v>
      </c>
      <c r="D32" s="13">
        <f>-10*D20*LOG(0.3/(4*PI()*D21*$B$3),10)</f>
        <v>83.908488987370035</v>
      </c>
      <c r="E32" s="13">
        <f>-10*E20*LOG(0.3/(4*PI()*E21*$B$3),10)</f>
        <v>89.929088900649646</v>
      </c>
      <c r="F32" s="13">
        <f>-10*F20*LOG(0.3/(4*PI()*F21*$B$3),10)</f>
        <v>95.949688813929271</v>
      </c>
      <c r="G32" s="15">
        <f>-10*G20*LOG(0.3/(4*PI()*G21*$B$3),10)</f>
        <v>71.306714688805911</v>
      </c>
    </row>
    <row r="33" spans="1:7" x14ac:dyDescent="0.25">
      <c r="A33" s="11" t="s">
        <v>41</v>
      </c>
      <c r="B33" s="8"/>
      <c r="C33" s="48" t="s">
        <v>14</v>
      </c>
      <c r="D33" s="13">
        <f>-D31+D32</f>
        <v>22.908488987370035</v>
      </c>
      <c r="E33" s="13">
        <f>-E31+E32</f>
        <v>28.929088900649646</v>
      </c>
      <c r="F33" s="13">
        <f>-F31+F32</f>
        <v>34.949688813929271</v>
      </c>
      <c r="G33" s="15">
        <f>-G31+G32</f>
        <v>10.306714688805911</v>
      </c>
    </row>
    <row r="34" spans="1:7" x14ac:dyDescent="0.25">
      <c r="A34" s="11" t="s">
        <v>34</v>
      </c>
      <c r="B34" s="8"/>
      <c r="C34" s="48" t="s">
        <v>14</v>
      </c>
      <c r="D34" s="13">
        <f>D32+10*D22*LOG(D23/D21,10)</f>
        <v>95.347628822601322</v>
      </c>
      <c r="E34" s="13">
        <f>E32+10*E22*LOG(E23/E21,10)</f>
        <v>99.863078757561027</v>
      </c>
      <c r="F34" s="13">
        <f>F32+10*F22*LOG(F23/F21,10)</f>
        <v>112.80736857111222</v>
      </c>
      <c r="G34" s="15">
        <f>G32+10*G22*LOG(G23/G21,10)</f>
        <v>120.83034952357744</v>
      </c>
    </row>
    <row r="35" spans="1:7" x14ac:dyDescent="0.25">
      <c r="A35" s="11" t="s">
        <v>41</v>
      </c>
      <c r="B35" s="8"/>
      <c r="C35" s="48" t="s">
        <v>14</v>
      </c>
      <c r="D35" s="13">
        <f>-D31+D34</f>
        <v>34.347628822601322</v>
      </c>
      <c r="E35" s="13">
        <f>-E31+E34</f>
        <v>38.863078757561027</v>
      </c>
      <c r="F35" s="13">
        <f>-F31+F34</f>
        <v>51.807368571112221</v>
      </c>
      <c r="G35" s="15">
        <f>-G31+G34</f>
        <v>59.830349523577439</v>
      </c>
    </row>
    <row r="36" spans="1:7" ht="18" x14ac:dyDescent="0.25">
      <c r="A36" s="7" t="s">
        <v>56</v>
      </c>
      <c r="B36" s="44"/>
      <c r="C36" s="47" t="s">
        <v>14</v>
      </c>
      <c r="D36" s="56">
        <f>IF(D35&lt;0,D$23*POWER(10,-D35/(10*D$24)),IF(D33&lt;0,D$21*POWER(10,-D33/(10*D$22)),0.3*POWER(10,D31/(10*D$20))/(4*PI()*$B$3)))</f>
        <v>4.5788405959611644</v>
      </c>
      <c r="E36" s="56">
        <f>IF(E35&lt;0,E$23*POWER(10,-E35/(10*E$24)),IF(E33&lt;0,E$21*POWER(10,-E33/(10*E$22)),0.3*POWER(10,E31/(10*E$20))/(4*PI()*$B$3)))</f>
        <v>4.5788405959611644</v>
      </c>
      <c r="F36" s="56">
        <f>IF(F35&lt;0,F$23*POWER(10,-F35/(10*F$24)),IF(F33&lt;0,F$21*POWER(10,-F33/(10*F$22)),0.3*POWER(10,F31/(10*F$20))/(4*PI()*$B$3)))</f>
        <v>4.5788405959611644</v>
      </c>
      <c r="G36" s="57">
        <f>IF(G35&lt;0,G$23*POWER(10,-G35/(10*G$24)),IF(G33&lt;0,G$21*POWER(10,-G33/(10*G$22)),0.3*POWER(10,G31/(10*G$20))/(4*PI()*$B$3)))</f>
        <v>4.5788405959611644</v>
      </c>
    </row>
    <row r="37" spans="1:7" x14ac:dyDescent="0.25">
      <c r="A37" s="11" t="s">
        <v>55</v>
      </c>
      <c r="B37" s="8"/>
      <c r="C37" s="9"/>
      <c r="D37" s="13"/>
      <c r="E37" s="13"/>
      <c r="F37" s="13"/>
      <c r="G37" s="15"/>
    </row>
    <row r="38" spans="1:7" x14ac:dyDescent="0.25">
      <c r="A38" s="11" t="s">
        <v>40</v>
      </c>
      <c r="B38" s="16">
        <v>15</v>
      </c>
      <c r="C38" s="48" t="s">
        <v>14</v>
      </c>
      <c r="D38" s="13">
        <f>$B38</f>
        <v>15</v>
      </c>
      <c r="E38" s="13">
        <f>$B38</f>
        <v>15</v>
      </c>
      <c r="F38" s="13">
        <f>$B38</f>
        <v>15</v>
      </c>
      <c r="G38" s="15">
        <f>$B38</f>
        <v>15</v>
      </c>
    </row>
    <row r="39" spans="1:7" x14ac:dyDescent="0.25">
      <c r="A39" s="43" t="s">
        <v>32</v>
      </c>
      <c r="B39" s="8"/>
      <c r="C39" s="48" t="s">
        <v>18</v>
      </c>
      <c r="D39" s="13">
        <f>D30+D38</f>
        <v>-85</v>
      </c>
      <c r="E39" s="13">
        <f>E30+E38</f>
        <v>-85</v>
      </c>
      <c r="F39" s="13">
        <f>F30+F38</f>
        <v>-85</v>
      </c>
      <c r="G39" s="15">
        <f>G30+G38</f>
        <v>-85</v>
      </c>
    </row>
    <row r="40" spans="1:7" x14ac:dyDescent="0.25">
      <c r="A40" s="7" t="s">
        <v>39</v>
      </c>
      <c r="B40" s="45"/>
      <c r="C40" s="47" t="s">
        <v>14</v>
      </c>
      <c r="D40" s="35">
        <f>-D39+D11</f>
        <v>46</v>
      </c>
      <c r="E40" s="35">
        <f>-E39+E11</f>
        <v>46</v>
      </c>
      <c r="F40" s="35">
        <f>-F39+F11</f>
        <v>46</v>
      </c>
      <c r="G40" s="42">
        <f>-G39+G11</f>
        <v>46</v>
      </c>
    </row>
    <row r="41" spans="1:7" x14ac:dyDescent="0.25">
      <c r="A41" s="11" t="s">
        <v>33</v>
      </c>
      <c r="B41" s="8"/>
      <c r="C41" s="48" t="s">
        <v>14</v>
      </c>
      <c r="D41" s="13">
        <f>-10*D$20*LOG(0.3/(4*PI()*D$21*$B$3),10)</f>
        <v>83.908488987370035</v>
      </c>
      <c r="E41" s="13">
        <f>-10*E$20*LOG(0.3/(4*PI()*E$21*$B$3),10)</f>
        <v>89.929088900649646</v>
      </c>
      <c r="F41" s="13">
        <f>-10*F$20*LOG(0.3/(4*PI()*F$21*$B$3),10)</f>
        <v>95.949688813929271</v>
      </c>
      <c r="G41" s="15">
        <f>-10*G$20*LOG(0.3/(4*PI()*G$21*$B$3),10)</f>
        <v>71.306714688805911</v>
      </c>
    </row>
    <row r="42" spans="1:7" x14ac:dyDescent="0.25">
      <c r="A42" s="11" t="s">
        <v>41</v>
      </c>
      <c r="B42" s="8"/>
      <c r="C42" s="48" t="s">
        <v>14</v>
      </c>
      <c r="D42" s="13">
        <f>-D40+D41</f>
        <v>37.908488987370035</v>
      </c>
      <c r="E42" s="13">
        <f>-E40+E41</f>
        <v>43.929088900649646</v>
      </c>
      <c r="F42" s="13">
        <f>-F40+F41</f>
        <v>49.949688813929271</v>
      </c>
      <c r="G42" s="15">
        <f>-G40+G41</f>
        <v>25.306714688805911</v>
      </c>
    </row>
    <row r="43" spans="1:7" x14ac:dyDescent="0.25">
      <c r="A43" s="11" t="s">
        <v>34</v>
      </c>
      <c r="B43" s="8"/>
      <c r="C43" s="48" t="s">
        <v>14</v>
      </c>
      <c r="D43" s="13">
        <f>D41+10*D$22*LOG(D$23/D$21,10)</f>
        <v>95.347628822601322</v>
      </c>
      <c r="E43" s="13">
        <f>E41+10*E$22*LOG(E$23/E$21,10)</f>
        <v>99.863078757561027</v>
      </c>
      <c r="F43" s="13">
        <f>F41+10*F$22*LOG(F$23/F$21,10)</f>
        <v>112.80736857111222</v>
      </c>
      <c r="G43" s="15">
        <f>G41+10*G$22*LOG(G$23/G$21,10)</f>
        <v>120.83034952357744</v>
      </c>
    </row>
    <row r="44" spans="1:7" x14ac:dyDescent="0.25">
      <c r="A44" s="11" t="s">
        <v>41</v>
      </c>
      <c r="B44" s="8"/>
      <c r="C44" s="48" t="s">
        <v>14</v>
      </c>
      <c r="D44" s="13">
        <f>-D40+D43</f>
        <v>49.347628822601322</v>
      </c>
      <c r="E44" s="13">
        <f>-E40+E43</f>
        <v>53.863078757561027</v>
      </c>
      <c r="F44" s="13">
        <f>-F40+F43</f>
        <v>66.807368571112221</v>
      </c>
      <c r="G44" s="15">
        <f>-G40+G43</f>
        <v>74.830349523577439</v>
      </c>
    </row>
    <row r="45" spans="1:7" ht="18.75" thickBot="1" x14ac:dyDescent="0.3">
      <c r="A45" s="17" t="s">
        <v>57</v>
      </c>
      <c r="B45" s="46"/>
      <c r="C45" s="19" t="s">
        <v>38</v>
      </c>
      <c r="D45" s="58">
        <f>IF(D44&lt;0,D$23*POWER(10,-D44/(10*D$24)),IF(D42&lt;0,D$21*POWER(10,-D42/(10*D$22)),0.3*POWER(10,D40/(10*D$20))/(4*PI()*$B$3)))</f>
        <v>0.81424579536480901</v>
      </c>
      <c r="E45" s="58">
        <f>IF(E44&lt;0,E$23*POWER(10,-E44/(10*E$24)),IF(E42&lt;0,E$21*POWER(10,-E42/(10*E$22)),0.3*POWER(10,E40/(10*E$20))/(4*PI()*$B$3)))</f>
        <v>0.81424579536480901</v>
      </c>
      <c r="F45" s="58">
        <f>IF(F44&lt;0,F$23*POWER(10,-F44/(10*F$24)),IF(F42&lt;0,F$21*POWER(10,-F42/(10*F$22)),0.3*POWER(10,F40/(10*F$20))/(4*PI()*$B$3)))</f>
        <v>0.81424579536480901</v>
      </c>
      <c r="G45" s="59">
        <f>IF(G44&lt;0,G$23*POWER(10,-G44/(10*G$24)),IF(G42&lt;0,G$21*POWER(10,-G42/(10*G$22)),0.3*POWER(10,G40/(10*G$20))/(4*PI()*$B$3)))</f>
        <v>0.81424579536480901</v>
      </c>
    </row>
    <row r="46" spans="1:7" ht="18" x14ac:dyDescent="0.25">
      <c r="A46" s="51"/>
      <c r="B46" s="52"/>
      <c r="C46" s="53"/>
      <c r="D46" s="54"/>
      <c r="E46" s="54"/>
      <c r="F46" s="54"/>
      <c r="G46" s="54"/>
    </row>
    <row r="47" spans="1:7" x14ac:dyDescent="0.25">
      <c r="A47" s="51" t="s">
        <v>47</v>
      </c>
    </row>
    <row r="48" spans="1:7" ht="15.75" thickBot="1" x14ac:dyDescent="0.3">
      <c r="A48" s="1" t="s">
        <v>0</v>
      </c>
      <c r="B48" s="1">
        <v>5.85</v>
      </c>
      <c r="C48" s="1"/>
      <c r="D48" s="1" t="s">
        <v>1</v>
      </c>
      <c r="E48" s="1">
        <f>300000000/B48/10^9</f>
        <v>5.1282051282051287E-2</v>
      </c>
      <c r="F48" s="1"/>
      <c r="G48" s="1"/>
    </row>
    <row r="49" spans="1:9" x14ac:dyDescent="0.25">
      <c r="A49" s="2" t="s">
        <v>2</v>
      </c>
      <c r="B49" s="3" t="s">
        <v>3</v>
      </c>
      <c r="C49" s="3" t="s">
        <v>4</v>
      </c>
      <c r="D49" s="4" t="s">
        <v>5</v>
      </c>
      <c r="E49" s="4" t="s">
        <v>6</v>
      </c>
      <c r="F49" s="5" t="s">
        <v>7</v>
      </c>
      <c r="G49" s="6" t="s">
        <v>8</v>
      </c>
    </row>
    <row r="50" spans="1:9" x14ac:dyDescent="0.25">
      <c r="A50" s="7" t="s">
        <v>105</v>
      </c>
      <c r="B50" s="8"/>
      <c r="C50" s="9"/>
      <c r="D50" s="9"/>
      <c r="E50" s="9"/>
      <c r="F50" s="9"/>
      <c r="G50" s="10"/>
    </row>
    <row r="51" spans="1:9" x14ac:dyDescent="0.25">
      <c r="A51" s="11" t="s">
        <v>9</v>
      </c>
      <c r="B51" s="91">
        <v>0.5</v>
      </c>
      <c r="C51" s="93" t="s">
        <v>10</v>
      </c>
      <c r="D51" s="37">
        <f>B51</f>
        <v>0.5</v>
      </c>
      <c r="E51" s="37">
        <f>D51</f>
        <v>0.5</v>
      </c>
      <c r="F51" s="37">
        <f>E51</f>
        <v>0.5</v>
      </c>
      <c r="G51" s="92">
        <f>F51</f>
        <v>0.5</v>
      </c>
    </row>
    <row r="52" spans="1:9" x14ac:dyDescent="0.25">
      <c r="A52" s="11" t="s">
        <v>11</v>
      </c>
      <c r="B52" s="12">
        <v>-14</v>
      </c>
      <c r="C52" s="9" t="s">
        <v>12</v>
      </c>
      <c r="D52" s="13">
        <f>$B52</f>
        <v>-14</v>
      </c>
      <c r="E52" s="13">
        <f>$B52</f>
        <v>-14</v>
      </c>
      <c r="F52" s="13">
        <f>$B52</f>
        <v>-14</v>
      </c>
      <c r="G52" s="15">
        <f>$B52</f>
        <v>-14</v>
      </c>
    </row>
    <row r="53" spans="1:9" x14ac:dyDescent="0.25">
      <c r="A53" s="11" t="s">
        <v>13</v>
      </c>
      <c r="B53" s="12">
        <v>0</v>
      </c>
      <c r="C53" s="9" t="s">
        <v>14</v>
      </c>
      <c r="D53" s="13">
        <f>$B53</f>
        <v>0</v>
      </c>
      <c r="E53" s="13">
        <f t="shared" ref="E53:G54" si="6">$B53</f>
        <v>0</v>
      </c>
      <c r="F53" s="13">
        <f t="shared" si="6"/>
        <v>0</v>
      </c>
      <c r="G53" s="15">
        <f t="shared" si="6"/>
        <v>0</v>
      </c>
    </row>
    <row r="54" spans="1:9" x14ac:dyDescent="0.25">
      <c r="A54" s="11" t="s">
        <v>15</v>
      </c>
      <c r="B54" s="12">
        <v>15</v>
      </c>
      <c r="C54" s="9" t="s">
        <v>14</v>
      </c>
      <c r="D54" s="13">
        <f>$B54</f>
        <v>15</v>
      </c>
      <c r="E54" s="13">
        <f t="shared" si="6"/>
        <v>15</v>
      </c>
      <c r="F54" s="13">
        <f t="shared" si="6"/>
        <v>15</v>
      </c>
      <c r="G54" s="15">
        <f t="shared" si="6"/>
        <v>15</v>
      </c>
    </row>
    <row r="55" spans="1:9" x14ac:dyDescent="0.25">
      <c r="A55" s="11" t="s">
        <v>16</v>
      </c>
      <c r="B55" s="16">
        <v>10</v>
      </c>
      <c r="C55" s="9" t="s">
        <v>17</v>
      </c>
      <c r="D55" s="13">
        <f>B55</f>
        <v>10</v>
      </c>
      <c r="E55" s="13">
        <f>D55</f>
        <v>10</v>
      </c>
      <c r="F55" s="13">
        <f>E55</f>
        <v>10</v>
      </c>
      <c r="G55" s="15">
        <f>F55</f>
        <v>10</v>
      </c>
    </row>
    <row r="56" spans="1:9" ht="15.75" thickBot="1" x14ac:dyDescent="0.3">
      <c r="A56" s="17" t="s">
        <v>139</v>
      </c>
      <c r="B56" s="18"/>
      <c r="C56" s="19" t="s">
        <v>12</v>
      </c>
      <c r="D56" s="18">
        <f>D52-SUM(D53:D55)</f>
        <v>-39</v>
      </c>
      <c r="E56" s="18">
        <f t="shared" ref="E56" si="7">E52-SUM(E53:E55)</f>
        <v>-39</v>
      </c>
      <c r="F56" s="18">
        <f t="shared" ref="F56" si="8">F52-SUM(F53:F55)</f>
        <v>-39</v>
      </c>
      <c r="G56" s="32">
        <f t="shared" ref="G56" si="9">G52-SUM(G53:G55)</f>
        <v>-39</v>
      </c>
    </row>
    <row r="57" spans="1:9" ht="15.75" thickBot="1" x14ac:dyDescent="0.3">
      <c r="A57" s="20"/>
      <c r="B57" s="21"/>
      <c r="C57" s="22"/>
      <c r="D57" s="23"/>
      <c r="E57" s="24"/>
      <c r="F57" s="25"/>
      <c r="G57" s="1"/>
    </row>
    <row r="58" spans="1:9" x14ac:dyDescent="0.25">
      <c r="A58" s="26" t="s">
        <v>60</v>
      </c>
      <c r="B58" s="27"/>
      <c r="C58" s="28"/>
      <c r="D58" s="27"/>
      <c r="E58" s="27"/>
      <c r="F58" s="27"/>
      <c r="G58" s="29"/>
    </row>
    <row r="59" spans="1:9" x14ac:dyDescent="0.25">
      <c r="A59" s="7" t="s">
        <v>19</v>
      </c>
      <c r="B59" s="30">
        <v>20</v>
      </c>
      <c r="C59" s="9" t="s">
        <v>10</v>
      </c>
      <c r="D59" s="13">
        <f t="shared" ref="D59:G61" si="10">$B59</f>
        <v>20</v>
      </c>
      <c r="E59" s="13">
        <f t="shared" si="10"/>
        <v>20</v>
      </c>
      <c r="F59" s="13">
        <f t="shared" si="10"/>
        <v>20</v>
      </c>
      <c r="G59" s="15">
        <f t="shared" si="10"/>
        <v>20</v>
      </c>
      <c r="I59" t="s">
        <v>138</v>
      </c>
    </row>
    <row r="60" spans="1:9" x14ac:dyDescent="0.25">
      <c r="A60" s="11" t="s">
        <v>20</v>
      </c>
      <c r="B60" s="30">
        <v>-88</v>
      </c>
      <c r="C60" s="9" t="s">
        <v>12</v>
      </c>
      <c r="D60" s="13">
        <f t="shared" si="10"/>
        <v>-88</v>
      </c>
      <c r="E60" s="13">
        <f t="shared" si="10"/>
        <v>-88</v>
      </c>
      <c r="F60" s="13">
        <f t="shared" si="10"/>
        <v>-88</v>
      </c>
      <c r="G60" s="15">
        <f t="shared" si="10"/>
        <v>-88</v>
      </c>
    </row>
    <row r="61" spans="1:9" x14ac:dyDescent="0.25">
      <c r="A61" s="11" t="s">
        <v>21</v>
      </c>
      <c r="B61" s="30">
        <v>0</v>
      </c>
      <c r="C61" s="9" t="s">
        <v>17</v>
      </c>
      <c r="D61" s="13">
        <f t="shared" si="10"/>
        <v>0</v>
      </c>
      <c r="E61" s="13">
        <f t="shared" si="10"/>
        <v>0</v>
      </c>
      <c r="F61" s="13">
        <f t="shared" si="10"/>
        <v>0</v>
      </c>
      <c r="G61" s="15">
        <f t="shared" si="10"/>
        <v>0</v>
      </c>
    </row>
    <row r="62" spans="1:9" ht="15.75" thickBot="1" x14ac:dyDescent="0.3">
      <c r="A62" s="17" t="s">
        <v>140</v>
      </c>
      <c r="B62" s="31"/>
      <c r="C62" s="19" t="s">
        <v>12</v>
      </c>
      <c r="D62" s="18">
        <f>D60-D61</f>
        <v>-88</v>
      </c>
      <c r="E62" s="18">
        <f>E60-E61</f>
        <v>-88</v>
      </c>
      <c r="F62" s="18">
        <f>F60-F61</f>
        <v>-88</v>
      </c>
      <c r="G62" s="32">
        <f>G60-G61</f>
        <v>-88</v>
      </c>
    </row>
    <row r="63" spans="1:9" ht="15.75" thickBot="1" x14ac:dyDescent="0.3">
      <c r="A63" s="20"/>
      <c r="B63" s="23"/>
      <c r="C63" s="22"/>
      <c r="D63" s="23"/>
      <c r="E63" s="24"/>
      <c r="F63" s="25"/>
      <c r="G63" s="1"/>
    </row>
    <row r="64" spans="1:9" x14ac:dyDescent="0.25">
      <c r="A64" s="26" t="s">
        <v>22</v>
      </c>
      <c r="B64" s="33"/>
      <c r="C64" s="34"/>
      <c r="D64" s="33"/>
      <c r="E64" s="33"/>
      <c r="F64" s="33"/>
      <c r="G64" s="29"/>
    </row>
    <row r="65" spans="1:7" x14ac:dyDescent="0.25">
      <c r="A65" s="11" t="s">
        <v>23</v>
      </c>
      <c r="B65" s="35"/>
      <c r="C65" s="36"/>
      <c r="D65" s="37">
        <v>2</v>
      </c>
      <c r="E65" s="37">
        <v>2</v>
      </c>
      <c r="F65" s="37">
        <v>2</v>
      </c>
      <c r="G65" s="38">
        <v>2</v>
      </c>
    </row>
    <row r="66" spans="1:7" x14ac:dyDescent="0.25">
      <c r="A66" s="11" t="s">
        <v>24</v>
      </c>
      <c r="B66" s="35"/>
      <c r="C66" s="36"/>
      <c r="D66" s="13">
        <v>64</v>
      </c>
      <c r="E66" s="13">
        <v>128</v>
      </c>
      <c r="F66" s="13">
        <v>256</v>
      </c>
      <c r="G66" s="15">
        <v>15</v>
      </c>
    </row>
    <row r="67" spans="1:7" x14ac:dyDescent="0.25">
      <c r="A67" s="11" t="s">
        <v>25</v>
      </c>
      <c r="B67" s="35"/>
      <c r="C67" s="36"/>
      <c r="D67" s="37">
        <v>3.8</v>
      </c>
      <c r="E67" s="37">
        <v>3.3</v>
      </c>
      <c r="F67" s="37">
        <v>2.8</v>
      </c>
      <c r="G67" s="38">
        <v>2.7</v>
      </c>
    </row>
    <row r="68" spans="1:7" x14ac:dyDescent="0.25">
      <c r="A68" s="11" t="s">
        <v>26</v>
      </c>
      <c r="B68" s="35"/>
      <c r="C68" s="36"/>
      <c r="D68" s="13">
        <v>128</v>
      </c>
      <c r="E68" s="13">
        <v>256</v>
      </c>
      <c r="F68" s="13">
        <v>1024</v>
      </c>
      <c r="G68" s="15">
        <v>1024</v>
      </c>
    </row>
    <row r="69" spans="1:7" ht="15.75" thickBot="1" x14ac:dyDescent="0.3">
      <c r="A69" s="39" t="s">
        <v>27</v>
      </c>
      <c r="B69" s="18"/>
      <c r="C69" s="19"/>
      <c r="D69" s="40">
        <v>4.3</v>
      </c>
      <c r="E69" s="40">
        <v>3.8</v>
      </c>
      <c r="F69" s="40">
        <v>3.3</v>
      </c>
      <c r="G69" s="41">
        <v>2.7</v>
      </c>
    </row>
    <row r="70" spans="1:7" ht="15.75" thickBot="1" x14ac:dyDescent="0.3">
      <c r="A70" s="1"/>
      <c r="B70" s="1"/>
      <c r="C70" s="1"/>
      <c r="D70" s="1"/>
      <c r="E70" s="1"/>
      <c r="F70" s="1"/>
      <c r="G70" s="1"/>
    </row>
    <row r="71" spans="1:7" x14ac:dyDescent="0.25">
      <c r="A71" s="26" t="s">
        <v>28</v>
      </c>
      <c r="B71" s="27"/>
      <c r="C71" s="28"/>
      <c r="D71" s="27"/>
      <c r="E71" s="27"/>
      <c r="F71" s="27"/>
      <c r="G71" s="29"/>
    </row>
    <row r="72" spans="1:7" x14ac:dyDescent="0.25">
      <c r="A72" s="11" t="s">
        <v>29</v>
      </c>
      <c r="B72" s="12">
        <v>6</v>
      </c>
      <c r="C72" s="9" t="s">
        <v>14</v>
      </c>
      <c r="D72" s="13">
        <f>$B$27</f>
        <v>6</v>
      </c>
      <c r="E72" s="13">
        <f>$B$27</f>
        <v>6</v>
      </c>
      <c r="F72" s="13">
        <f>$B$27</f>
        <v>6</v>
      </c>
      <c r="G72" s="15">
        <f>$B$27</f>
        <v>6</v>
      </c>
    </row>
    <row r="73" spans="1:7" x14ac:dyDescent="0.25">
      <c r="A73" s="7" t="s">
        <v>30</v>
      </c>
      <c r="B73" s="35"/>
      <c r="C73" s="36" t="s">
        <v>12</v>
      </c>
      <c r="D73" s="35">
        <f>D62-D72</f>
        <v>-94</v>
      </c>
      <c r="E73" s="35">
        <f>E62-E72</f>
        <v>-94</v>
      </c>
      <c r="F73" s="35">
        <f>F62-F72</f>
        <v>-94</v>
      </c>
      <c r="G73" s="42">
        <f>G62-G72</f>
        <v>-94</v>
      </c>
    </row>
    <row r="74" spans="1:7" x14ac:dyDescent="0.25">
      <c r="A74" s="11" t="s">
        <v>54</v>
      </c>
      <c r="B74" s="8"/>
      <c r="C74" s="9"/>
      <c r="D74" s="13"/>
      <c r="E74" s="13"/>
      <c r="F74" s="13"/>
      <c r="G74" s="15"/>
    </row>
    <row r="75" spans="1:7" x14ac:dyDescent="0.25">
      <c r="A75" s="43" t="s">
        <v>32</v>
      </c>
      <c r="B75" s="44"/>
      <c r="C75" s="9" t="s">
        <v>12</v>
      </c>
      <c r="D75" s="13">
        <f>D73-D55</f>
        <v>-104</v>
      </c>
      <c r="E75" s="13">
        <f>E73-E55</f>
        <v>-104</v>
      </c>
      <c r="F75" s="13">
        <f>F73-F55</f>
        <v>-104</v>
      </c>
      <c r="G75" s="15">
        <f>G73-G55</f>
        <v>-104</v>
      </c>
    </row>
    <row r="76" spans="1:7" x14ac:dyDescent="0.25">
      <c r="A76" s="7" t="s">
        <v>39</v>
      </c>
      <c r="B76" s="13"/>
      <c r="C76" s="47" t="s">
        <v>14</v>
      </c>
      <c r="D76" s="35">
        <f>-D75+D56</f>
        <v>65</v>
      </c>
      <c r="E76" s="35">
        <f>-E75+E56</f>
        <v>65</v>
      </c>
      <c r="F76" s="35">
        <f>-F75+F56</f>
        <v>65</v>
      </c>
      <c r="G76" s="42">
        <f>-G75+G56</f>
        <v>65</v>
      </c>
    </row>
    <row r="77" spans="1:7" x14ac:dyDescent="0.25">
      <c r="A77" s="11" t="s">
        <v>33</v>
      </c>
      <c r="B77" s="8"/>
      <c r="C77" s="9"/>
      <c r="D77" s="13">
        <f>-10*D65*LOG(0.3/(4*PI()*D66*$B$3),10)</f>
        <v>83.908488987370035</v>
      </c>
      <c r="E77" s="13">
        <f>-10*E65*LOG(0.3/(4*PI()*E66*$B$3),10)</f>
        <v>89.929088900649646</v>
      </c>
      <c r="F77" s="13">
        <f>-10*F65*LOG(0.3/(4*PI()*F66*$B$3),10)</f>
        <v>95.949688813929271</v>
      </c>
      <c r="G77" s="15">
        <f>-10*G65*LOG(0.3/(4*PI()*G66*$B$3),10)</f>
        <v>71.306714688805911</v>
      </c>
    </row>
    <row r="78" spans="1:7" x14ac:dyDescent="0.25">
      <c r="A78" s="11" t="s">
        <v>41</v>
      </c>
      <c r="B78" s="8"/>
      <c r="C78" s="48" t="s">
        <v>14</v>
      </c>
      <c r="D78" s="13">
        <f>-D76+D77</f>
        <v>18.908488987370035</v>
      </c>
      <c r="E78" s="13">
        <f>-E76+E77</f>
        <v>24.929088900649646</v>
      </c>
      <c r="F78" s="13">
        <f>-F76+F77</f>
        <v>30.949688813929271</v>
      </c>
      <c r="G78" s="15">
        <f>-G76+G77</f>
        <v>6.3067146888059114</v>
      </c>
    </row>
    <row r="79" spans="1:7" x14ac:dyDescent="0.25">
      <c r="A79" s="11" t="s">
        <v>34</v>
      </c>
      <c r="B79" s="8"/>
      <c r="C79" s="9"/>
      <c r="D79" s="13">
        <f>D77+10*D67*LOG(D68/D66,10)</f>
        <v>95.347628822601322</v>
      </c>
      <c r="E79" s="13">
        <f>E77+10*E67*LOG(E68/E66,10)</f>
        <v>99.863078757561027</v>
      </c>
      <c r="F79" s="13">
        <f>F77+10*F67*LOG(F68/F66,10)</f>
        <v>112.80736857111222</v>
      </c>
      <c r="G79" s="15">
        <f>G77+10*G67*LOG(G68/G66,10)</f>
        <v>120.83034952357744</v>
      </c>
    </row>
    <row r="80" spans="1:7" x14ac:dyDescent="0.25">
      <c r="A80" s="11" t="s">
        <v>41</v>
      </c>
      <c r="B80" s="8"/>
      <c r="C80" s="48" t="s">
        <v>14</v>
      </c>
      <c r="D80" s="13">
        <f>-D76+D79</f>
        <v>30.347628822601322</v>
      </c>
      <c r="E80" s="13">
        <f>-E76+E79</f>
        <v>34.863078757561027</v>
      </c>
      <c r="F80" s="13">
        <f>-F76+F79</f>
        <v>47.807368571112221</v>
      </c>
      <c r="G80" s="15">
        <f>-G76+G79</f>
        <v>55.830349523577439</v>
      </c>
    </row>
    <row r="81" spans="1:7" ht="18" x14ac:dyDescent="0.25">
      <c r="A81" s="7" t="s">
        <v>56</v>
      </c>
      <c r="B81" s="44"/>
      <c r="C81" s="47" t="s">
        <v>14</v>
      </c>
      <c r="D81" s="56">
        <f>IF(D80&lt;0,D$23*POWER(10,-D80/(10*D$24)),IF(D78&lt;0,D$21*POWER(10,-D78/(10*D$22)),0.3*POWER(10,D76/(10*D$20))/(4*PI()*$B$3)))</f>
        <v>7.256973289903442</v>
      </c>
      <c r="E81" s="56">
        <f>IF(E80&lt;0,E$23*POWER(10,-E80/(10*E$24)),IF(E78&lt;0,E$21*POWER(10,-E78/(10*E$22)),0.3*POWER(10,E76/(10*E$20))/(4*PI()*$B$3)))</f>
        <v>7.256973289903442</v>
      </c>
      <c r="F81" s="56">
        <f>IF(F80&lt;0,F$23*POWER(10,-F80/(10*F$24)),IF(F78&lt;0,F$21*POWER(10,-F78/(10*F$22)),0.3*POWER(10,F76/(10*F$20))/(4*PI()*$B$3)))</f>
        <v>7.256973289903442</v>
      </c>
      <c r="G81" s="57">
        <f>IF(G80&lt;0,G$23*POWER(10,-G80/(10*G$24)),IF(G78&lt;0,G$21*POWER(10,-G78/(10*G$22)),0.3*POWER(10,G76/(10*G$20))/(4*PI()*$B$3)))</f>
        <v>7.256973289903442</v>
      </c>
    </row>
    <row r="82" spans="1:7" x14ac:dyDescent="0.25">
      <c r="A82" s="11" t="s">
        <v>55</v>
      </c>
      <c r="B82" s="8"/>
      <c r="C82" s="9"/>
      <c r="D82" s="13"/>
      <c r="E82" s="13"/>
      <c r="F82" s="13"/>
      <c r="G82" s="15"/>
    </row>
    <row r="83" spans="1:7" x14ac:dyDescent="0.25">
      <c r="A83" s="11" t="s">
        <v>40</v>
      </c>
      <c r="B83" s="16">
        <v>15</v>
      </c>
      <c r="C83" s="48" t="s">
        <v>14</v>
      </c>
      <c r="D83" s="13">
        <f>$B83</f>
        <v>15</v>
      </c>
      <c r="E83" s="13">
        <f>$B83</f>
        <v>15</v>
      </c>
      <c r="F83" s="13">
        <f>$B83</f>
        <v>15</v>
      </c>
      <c r="G83" s="15">
        <f>$B83</f>
        <v>15</v>
      </c>
    </row>
    <row r="84" spans="1:7" x14ac:dyDescent="0.25">
      <c r="A84" s="43" t="s">
        <v>32</v>
      </c>
      <c r="B84" s="8"/>
      <c r="C84" s="48" t="s">
        <v>18</v>
      </c>
      <c r="D84" s="13">
        <f>D75+D83</f>
        <v>-89</v>
      </c>
      <c r="E84" s="13">
        <f>E75+E83</f>
        <v>-89</v>
      </c>
      <c r="F84" s="13">
        <f>F75+F83</f>
        <v>-89</v>
      </c>
      <c r="G84" s="15">
        <f>G75+G83</f>
        <v>-89</v>
      </c>
    </row>
    <row r="85" spans="1:7" x14ac:dyDescent="0.25">
      <c r="A85" s="7" t="s">
        <v>39</v>
      </c>
      <c r="B85" s="45"/>
      <c r="C85" s="47" t="s">
        <v>14</v>
      </c>
      <c r="D85" s="35">
        <f>-D84+D56</f>
        <v>50</v>
      </c>
      <c r="E85" s="35">
        <f>-E84+E56</f>
        <v>50</v>
      </c>
      <c r="F85" s="35">
        <f>-F84+F56</f>
        <v>50</v>
      </c>
      <c r="G85" s="42">
        <f>-G84+G56</f>
        <v>50</v>
      </c>
    </row>
    <row r="86" spans="1:7" x14ac:dyDescent="0.25">
      <c r="A86" s="11" t="s">
        <v>33</v>
      </c>
      <c r="B86" s="8"/>
      <c r="C86" s="9"/>
      <c r="D86" s="13">
        <f>-10*D$20*LOG(0.3/(4*PI()*D$21*$B$3),10)</f>
        <v>83.908488987370035</v>
      </c>
      <c r="E86" s="13">
        <f>-10*E$20*LOG(0.3/(4*PI()*E$21*$B$3),10)</f>
        <v>89.929088900649646</v>
      </c>
      <c r="F86" s="13">
        <f>-10*F$20*LOG(0.3/(4*PI()*F$21*$B$3),10)</f>
        <v>95.949688813929271</v>
      </c>
      <c r="G86" s="15">
        <f>-10*G$20*LOG(0.3/(4*PI()*G$21*$B$3),10)</f>
        <v>71.306714688805911</v>
      </c>
    </row>
    <row r="87" spans="1:7" x14ac:dyDescent="0.25">
      <c r="A87" s="11" t="s">
        <v>41</v>
      </c>
      <c r="B87" s="8"/>
      <c r="C87" s="48" t="s">
        <v>14</v>
      </c>
      <c r="D87" s="13">
        <f>-D85+D86</f>
        <v>33.908488987370035</v>
      </c>
      <c r="E87" s="13">
        <f>-E85+E86</f>
        <v>39.929088900649646</v>
      </c>
      <c r="F87" s="13">
        <f>-F85+F86</f>
        <v>45.949688813929271</v>
      </c>
      <c r="G87" s="15">
        <f>-G85+G86</f>
        <v>21.306714688805911</v>
      </c>
    </row>
    <row r="88" spans="1:7" x14ac:dyDescent="0.25">
      <c r="A88" s="11" t="s">
        <v>34</v>
      </c>
      <c r="B88" s="8"/>
      <c r="C88" s="9"/>
      <c r="D88" s="13">
        <f>D86+10*D$22*LOG(D$23/D$21,10)</f>
        <v>95.347628822601322</v>
      </c>
      <c r="E88" s="13">
        <f>E86+10*E$22*LOG(E$23/E$21,10)</f>
        <v>99.863078757561027</v>
      </c>
      <c r="F88" s="13">
        <f>F86+10*F$22*LOG(F$23/F$21,10)</f>
        <v>112.80736857111222</v>
      </c>
      <c r="G88" s="15">
        <f>G86+10*G$22*LOG(G$23/G$21,10)</f>
        <v>120.83034952357744</v>
      </c>
    </row>
    <row r="89" spans="1:7" x14ac:dyDescent="0.25">
      <c r="A89" s="11" t="s">
        <v>41</v>
      </c>
      <c r="B89" s="8"/>
      <c r="C89" s="48" t="s">
        <v>14</v>
      </c>
      <c r="D89" s="13">
        <f>-D85+D88</f>
        <v>45.347628822601322</v>
      </c>
      <c r="E89" s="13">
        <f>-E85+E88</f>
        <v>49.863078757561027</v>
      </c>
      <c r="F89" s="13">
        <f>-F85+F88</f>
        <v>62.807368571112221</v>
      </c>
      <c r="G89" s="15">
        <f>-G85+G88</f>
        <v>70.830349523577439</v>
      </c>
    </row>
    <row r="90" spans="1:7" ht="18.75" thickBot="1" x14ac:dyDescent="0.3">
      <c r="A90" s="17" t="s">
        <v>57</v>
      </c>
      <c r="B90" s="46"/>
      <c r="C90" s="55" t="s">
        <v>38</v>
      </c>
      <c r="D90" s="58">
        <f>IF(D89&lt;0,D$23*POWER(10,-D89/(10*D$24)),IF(D87&lt;0,D$21*POWER(10,-D87/(10*D$22)),0.3*POWER(10,D85/(10*D$20))/(4*PI()*$B$3)))</f>
        <v>1.2904926180637717</v>
      </c>
      <c r="E90" s="58">
        <f>IF(E89&lt;0,E$23*POWER(10,-E89/(10*E$24)),IF(E87&lt;0,E$21*POWER(10,-E87/(10*E$22)),0.3*POWER(10,E85/(10*E$20))/(4*PI()*$B$3)))</f>
        <v>1.2904926180637717</v>
      </c>
      <c r="F90" s="58">
        <f>IF(F89&lt;0,F$23*POWER(10,-F89/(10*F$24)),IF(F87&lt;0,F$21*POWER(10,-F87/(10*F$22)),0.3*POWER(10,F85/(10*F$20))/(4*PI()*$B$3)))</f>
        <v>1.2904926180637717</v>
      </c>
      <c r="G90" s="59">
        <f>IF(G89&lt;0,G$23*POWER(10,-G89/(10*G$24)),IF(G87&lt;0,G$21*POWER(10,-G87/(10*G$22)),0.3*POWER(10,G85/(10*G$20))/(4*PI()*$B$3)))</f>
        <v>1.2904926180637717</v>
      </c>
    </row>
    <row r="91" spans="1:7" ht="18" x14ac:dyDescent="0.25">
      <c r="A91" s="53"/>
      <c r="B91" s="52"/>
      <c r="C91" s="53"/>
      <c r="D91" s="54"/>
      <c r="E91" s="54"/>
      <c r="F91" s="54"/>
      <c r="G91" s="54"/>
    </row>
    <row r="92" spans="1:7" ht="18" x14ac:dyDescent="0.25">
      <c r="A92" s="53" t="s">
        <v>49</v>
      </c>
      <c r="B92" s="52"/>
      <c r="C92" s="53"/>
      <c r="D92" s="54"/>
      <c r="E92" s="54"/>
      <c r="F92" s="54"/>
      <c r="G92" s="54"/>
    </row>
    <row r="93" spans="1:7" x14ac:dyDescent="0.25">
      <c r="A93" s="53" t="s">
        <v>48</v>
      </c>
    </row>
    <row r="94" spans="1:7" ht="15.75" thickBot="1" x14ac:dyDescent="0.3">
      <c r="A94" s="1" t="s">
        <v>0</v>
      </c>
      <c r="B94" s="1">
        <v>5.85</v>
      </c>
      <c r="C94" s="1"/>
      <c r="D94" s="1" t="s">
        <v>1</v>
      </c>
      <c r="E94" s="1">
        <f>300000000/B94/10^9</f>
        <v>5.1282051282051287E-2</v>
      </c>
      <c r="F94" s="1"/>
      <c r="G94" s="1"/>
    </row>
    <row r="95" spans="1:7" x14ac:dyDescent="0.25">
      <c r="A95" s="2" t="s">
        <v>2</v>
      </c>
      <c r="B95" s="3" t="s">
        <v>3</v>
      </c>
      <c r="C95" s="3" t="s">
        <v>4</v>
      </c>
      <c r="D95" s="4" t="s">
        <v>5</v>
      </c>
      <c r="E95" s="4" t="s">
        <v>6</v>
      </c>
      <c r="F95" s="5" t="s">
        <v>7</v>
      </c>
      <c r="G95" s="6" t="s">
        <v>8</v>
      </c>
    </row>
    <row r="96" spans="1:7" x14ac:dyDescent="0.25">
      <c r="A96" s="7" t="s">
        <v>105</v>
      </c>
      <c r="B96" s="8"/>
      <c r="C96" s="9"/>
      <c r="D96" s="9"/>
      <c r="E96" s="9"/>
      <c r="F96" s="9"/>
      <c r="G96" s="10"/>
    </row>
    <row r="97" spans="1:9" x14ac:dyDescent="0.25">
      <c r="A97" s="11" t="s">
        <v>9</v>
      </c>
      <c r="B97" s="91">
        <v>0.5</v>
      </c>
      <c r="C97" s="93" t="s">
        <v>10</v>
      </c>
      <c r="D97" s="37">
        <f>B97</f>
        <v>0.5</v>
      </c>
      <c r="E97" s="37">
        <f>D97</f>
        <v>0.5</v>
      </c>
      <c r="F97" s="37">
        <f>E97</f>
        <v>0.5</v>
      </c>
      <c r="G97" s="92">
        <f>F97</f>
        <v>0.5</v>
      </c>
    </row>
    <row r="98" spans="1:9" x14ac:dyDescent="0.25">
      <c r="A98" s="11" t="s">
        <v>11</v>
      </c>
      <c r="B98" s="12">
        <v>-14</v>
      </c>
      <c r="C98" s="9" t="s">
        <v>12</v>
      </c>
      <c r="D98" s="13">
        <f>$B98</f>
        <v>-14</v>
      </c>
      <c r="E98" s="13">
        <f>$B98</f>
        <v>-14</v>
      </c>
      <c r="F98" s="13">
        <f>$B98</f>
        <v>-14</v>
      </c>
      <c r="G98" s="15">
        <f>$B98</f>
        <v>-14</v>
      </c>
    </row>
    <row r="99" spans="1:9" x14ac:dyDescent="0.25">
      <c r="A99" s="11" t="s">
        <v>13</v>
      </c>
      <c r="B99" s="12">
        <v>0</v>
      </c>
      <c r="C99" s="9" t="s">
        <v>14</v>
      </c>
      <c r="D99" s="13">
        <f>$B99</f>
        <v>0</v>
      </c>
      <c r="E99" s="13">
        <f t="shared" ref="E99:G100" si="11">$B99</f>
        <v>0</v>
      </c>
      <c r="F99" s="13">
        <f t="shared" si="11"/>
        <v>0</v>
      </c>
      <c r="G99" s="15">
        <f t="shared" si="11"/>
        <v>0</v>
      </c>
    </row>
    <row r="100" spans="1:9" x14ac:dyDescent="0.25">
      <c r="A100" s="11" t="s">
        <v>15</v>
      </c>
      <c r="B100" s="12">
        <v>0</v>
      </c>
      <c r="C100" s="9" t="s">
        <v>14</v>
      </c>
      <c r="D100" s="13">
        <f>$B100</f>
        <v>0</v>
      </c>
      <c r="E100" s="13">
        <f t="shared" si="11"/>
        <v>0</v>
      </c>
      <c r="F100" s="13">
        <f t="shared" si="11"/>
        <v>0</v>
      </c>
      <c r="G100" s="15">
        <f t="shared" si="11"/>
        <v>0</v>
      </c>
    </row>
    <row r="101" spans="1:9" x14ac:dyDescent="0.25">
      <c r="A101" s="11" t="s">
        <v>16</v>
      </c>
      <c r="B101" s="16">
        <v>10</v>
      </c>
      <c r="C101" s="9" t="s">
        <v>17</v>
      </c>
      <c r="D101" s="13">
        <f>B101</f>
        <v>10</v>
      </c>
      <c r="E101" s="13">
        <f>D101</f>
        <v>10</v>
      </c>
      <c r="F101" s="13">
        <f>E101</f>
        <v>10</v>
      </c>
      <c r="G101" s="15">
        <f>F101</f>
        <v>10</v>
      </c>
    </row>
    <row r="102" spans="1:9" ht="15.75" thickBot="1" x14ac:dyDescent="0.3">
      <c r="A102" s="17" t="s">
        <v>139</v>
      </c>
      <c r="B102" s="18"/>
      <c r="C102" s="19" t="s">
        <v>12</v>
      </c>
      <c r="D102" s="18">
        <f>D98-SUM(D99:D101)</f>
        <v>-24</v>
      </c>
      <c r="E102" s="18">
        <f t="shared" ref="E102:G102" si="12">E98-SUM(E99:E101)</f>
        <v>-24</v>
      </c>
      <c r="F102" s="18">
        <f t="shared" si="12"/>
        <v>-24</v>
      </c>
      <c r="G102" s="32">
        <f t="shared" si="12"/>
        <v>-24</v>
      </c>
    </row>
    <row r="103" spans="1:9" ht="15.75" thickBot="1" x14ac:dyDescent="0.3">
      <c r="A103" s="20"/>
      <c r="B103" s="21"/>
      <c r="C103" s="22"/>
      <c r="D103" s="23"/>
      <c r="E103" s="24"/>
      <c r="F103" s="25"/>
      <c r="G103" s="1"/>
    </row>
    <row r="104" spans="1:9" x14ac:dyDescent="0.25">
      <c r="A104" s="26" t="s">
        <v>59</v>
      </c>
      <c r="B104" s="27"/>
      <c r="C104" s="28"/>
      <c r="D104" s="27"/>
      <c r="E104" s="27"/>
      <c r="F104" s="27"/>
      <c r="G104" s="29"/>
    </row>
    <row r="105" spans="1:9" x14ac:dyDescent="0.25">
      <c r="A105" s="7" t="s">
        <v>19</v>
      </c>
      <c r="B105" s="30">
        <v>3</v>
      </c>
      <c r="C105" s="9" t="s">
        <v>10</v>
      </c>
      <c r="D105" s="37">
        <f t="shared" ref="D105:G107" si="13">$B105</f>
        <v>3</v>
      </c>
      <c r="E105" s="37">
        <f t="shared" si="13"/>
        <v>3</v>
      </c>
      <c r="F105" s="37">
        <f t="shared" si="13"/>
        <v>3</v>
      </c>
      <c r="G105" s="38">
        <f t="shared" si="13"/>
        <v>3</v>
      </c>
      <c r="I105" t="s">
        <v>138</v>
      </c>
    </row>
    <row r="106" spans="1:9" x14ac:dyDescent="0.25">
      <c r="A106" s="11" t="s">
        <v>20</v>
      </c>
      <c r="B106" s="30">
        <v>-92</v>
      </c>
      <c r="C106" s="9" t="s">
        <v>12</v>
      </c>
      <c r="D106" s="13">
        <f t="shared" si="13"/>
        <v>-92</v>
      </c>
      <c r="E106" s="13">
        <f t="shared" si="13"/>
        <v>-92</v>
      </c>
      <c r="F106" s="13">
        <f t="shared" si="13"/>
        <v>-92</v>
      </c>
      <c r="G106" s="15">
        <f t="shared" si="13"/>
        <v>-92</v>
      </c>
    </row>
    <row r="107" spans="1:9" x14ac:dyDescent="0.25">
      <c r="A107" s="11" t="s">
        <v>21</v>
      </c>
      <c r="B107" s="30">
        <v>0</v>
      </c>
      <c r="C107" s="9" t="s">
        <v>17</v>
      </c>
      <c r="D107" s="13">
        <f t="shared" si="13"/>
        <v>0</v>
      </c>
      <c r="E107" s="13">
        <f t="shared" si="13"/>
        <v>0</v>
      </c>
      <c r="F107" s="13">
        <f t="shared" si="13"/>
        <v>0</v>
      </c>
      <c r="G107" s="15">
        <f t="shared" si="13"/>
        <v>0</v>
      </c>
    </row>
    <row r="108" spans="1:9" ht="15.75" thickBot="1" x14ac:dyDescent="0.3">
      <c r="A108" s="17" t="s">
        <v>140</v>
      </c>
      <c r="B108" s="31"/>
      <c r="C108" s="19" t="s">
        <v>12</v>
      </c>
      <c r="D108" s="18">
        <f>D106-D107</f>
        <v>-92</v>
      </c>
      <c r="E108" s="18">
        <f t="shared" ref="E108:F108" si="14">E106-E107</f>
        <v>-92</v>
      </c>
      <c r="F108" s="18">
        <f t="shared" si="14"/>
        <v>-92</v>
      </c>
      <c r="G108" s="32">
        <f>G106-G107</f>
        <v>-92</v>
      </c>
    </row>
    <row r="109" spans="1:9" ht="15.75" thickBot="1" x14ac:dyDescent="0.3">
      <c r="A109" s="20"/>
      <c r="B109" s="23"/>
      <c r="C109" s="22"/>
      <c r="D109" s="23"/>
      <c r="E109" s="24"/>
      <c r="F109" s="25"/>
      <c r="G109" s="1"/>
    </row>
    <row r="110" spans="1:9" x14ac:dyDescent="0.25">
      <c r="A110" s="26" t="s">
        <v>22</v>
      </c>
      <c r="B110" s="33"/>
      <c r="C110" s="34"/>
      <c r="D110" s="33"/>
      <c r="E110" s="33"/>
      <c r="F110" s="33"/>
      <c r="G110" s="29"/>
    </row>
    <row r="111" spans="1:9" x14ac:dyDescent="0.25">
      <c r="A111" s="11" t="s">
        <v>23</v>
      </c>
      <c r="B111" s="35"/>
      <c r="C111" s="36"/>
      <c r="D111" s="37">
        <v>2</v>
      </c>
      <c r="E111" s="37">
        <v>2</v>
      </c>
      <c r="F111" s="37">
        <v>2</v>
      </c>
      <c r="G111" s="38">
        <v>2</v>
      </c>
    </row>
    <row r="112" spans="1:9" x14ac:dyDescent="0.25">
      <c r="A112" s="11" t="s">
        <v>24</v>
      </c>
      <c r="B112" s="35"/>
      <c r="C112" s="36"/>
      <c r="D112" s="13">
        <v>64</v>
      </c>
      <c r="E112" s="13">
        <v>128</v>
      </c>
      <c r="F112" s="13">
        <v>256</v>
      </c>
      <c r="G112" s="15">
        <v>15</v>
      </c>
    </row>
    <row r="113" spans="1:7" x14ac:dyDescent="0.25">
      <c r="A113" s="11" t="s">
        <v>25</v>
      </c>
      <c r="B113" s="35"/>
      <c r="C113" s="36"/>
      <c r="D113" s="37">
        <v>3.8</v>
      </c>
      <c r="E113" s="37">
        <v>3.3</v>
      </c>
      <c r="F113" s="37">
        <v>2.8</v>
      </c>
      <c r="G113" s="38">
        <v>2.7</v>
      </c>
    </row>
    <row r="114" spans="1:7" x14ac:dyDescent="0.25">
      <c r="A114" s="11" t="s">
        <v>26</v>
      </c>
      <c r="B114" s="35"/>
      <c r="C114" s="36"/>
      <c r="D114" s="13">
        <v>128</v>
      </c>
      <c r="E114" s="13">
        <v>256</v>
      </c>
      <c r="F114" s="13">
        <v>1024</v>
      </c>
      <c r="G114" s="15">
        <v>1024</v>
      </c>
    </row>
    <row r="115" spans="1:7" ht="15.75" thickBot="1" x14ac:dyDescent="0.3">
      <c r="A115" s="39" t="s">
        <v>27</v>
      </c>
      <c r="B115" s="18"/>
      <c r="C115" s="19"/>
      <c r="D115" s="40">
        <v>4.3</v>
      </c>
      <c r="E115" s="40">
        <v>3.8</v>
      </c>
      <c r="F115" s="40">
        <v>3.3</v>
      </c>
      <c r="G115" s="41">
        <v>2.7</v>
      </c>
    </row>
    <row r="116" spans="1:7" ht="15.75" thickBot="1" x14ac:dyDescent="0.3">
      <c r="A116" s="1"/>
      <c r="B116" s="1"/>
      <c r="C116" s="1"/>
      <c r="D116" s="1"/>
      <c r="E116" s="1"/>
      <c r="F116" s="1"/>
      <c r="G116" s="1"/>
    </row>
    <row r="117" spans="1:7" x14ac:dyDescent="0.25">
      <c r="A117" s="26" t="s">
        <v>28</v>
      </c>
      <c r="B117" s="27"/>
      <c r="C117" s="28"/>
      <c r="D117" s="27"/>
      <c r="E117" s="27"/>
      <c r="F117" s="27"/>
      <c r="G117" s="29"/>
    </row>
    <row r="118" spans="1:7" x14ac:dyDescent="0.25">
      <c r="A118" s="11" t="s">
        <v>29</v>
      </c>
      <c r="B118" s="12">
        <v>6</v>
      </c>
      <c r="C118" s="9" t="s">
        <v>14</v>
      </c>
      <c r="D118" s="13">
        <f>$B$27</f>
        <v>6</v>
      </c>
      <c r="E118" s="13">
        <f>$B$27</f>
        <v>6</v>
      </c>
      <c r="F118" s="13">
        <f>$B$27</f>
        <v>6</v>
      </c>
      <c r="G118" s="15">
        <f>$B$27</f>
        <v>6</v>
      </c>
    </row>
    <row r="119" spans="1:7" x14ac:dyDescent="0.25">
      <c r="A119" s="7" t="s">
        <v>30</v>
      </c>
      <c r="B119" s="35"/>
      <c r="C119" s="36" t="s">
        <v>18</v>
      </c>
      <c r="D119" s="35">
        <f>D108-D118</f>
        <v>-98</v>
      </c>
      <c r="E119" s="35">
        <f>E108-E118</f>
        <v>-98</v>
      </c>
      <c r="F119" s="35">
        <f>F108-F118</f>
        <v>-98</v>
      </c>
      <c r="G119" s="42">
        <f>G108-G118</f>
        <v>-98</v>
      </c>
    </row>
    <row r="120" spans="1:7" x14ac:dyDescent="0.25">
      <c r="A120" s="11" t="s">
        <v>54</v>
      </c>
      <c r="B120" s="8"/>
      <c r="C120" s="9"/>
      <c r="D120" s="13"/>
      <c r="E120" s="13"/>
      <c r="F120" s="13"/>
      <c r="G120" s="15"/>
    </row>
    <row r="121" spans="1:7" x14ac:dyDescent="0.25">
      <c r="A121" s="43" t="s">
        <v>32</v>
      </c>
      <c r="B121" s="44"/>
      <c r="C121" s="9" t="s">
        <v>18</v>
      </c>
      <c r="D121" s="13">
        <f>D119-D101</f>
        <v>-108</v>
      </c>
      <c r="E121" s="13">
        <f>E119-E101</f>
        <v>-108</v>
      </c>
      <c r="F121" s="13">
        <f>F119-F101</f>
        <v>-108</v>
      </c>
      <c r="G121" s="15">
        <f>G119-G101</f>
        <v>-108</v>
      </c>
    </row>
    <row r="122" spans="1:7" x14ac:dyDescent="0.25">
      <c r="A122" s="7" t="s">
        <v>39</v>
      </c>
      <c r="B122" s="13"/>
      <c r="C122" s="47" t="s">
        <v>14</v>
      </c>
      <c r="D122" s="35">
        <f>-(D121-D102)</f>
        <v>84</v>
      </c>
      <c r="E122" s="35">
        <f>-(E121-E102)</f>
        <v>84</v>
      </c>
      <c r="F122" s="35">
        <f>-(F121-F102)</f>
        <v>84</v>
      </c>
      <c r="G122" s="42">
        <f>-(G121-G102)</f>
        <v>84</v>
      </c>
    </row>
    <row r="123" spans="1:7" x14ac:dyDescent="0.25">
      <c r="A123" s="11" t="s">
        <v>33</v>
      </c>
      <c r="B123" s="8"/>
      <c r="C123" s="48" t="s">
        <v>14</v>
      </c>
      <c r="D123" s="13">
        <f>-10*D111*LOG(0.3/(4*PI()*D112*$B$3),10)</f>
        <v>83.908488987370035</v>
      </c>
      <c r="E123" s="13">
        <f>-10*E111*LOG(0.3/(4*PI()*E112*$B$3),10)</f>
        <v>89.929088900649646</v>
      </c>
      <c r="F123" s="13">
        <f>-10*F111*LOG(0.3/(4*PI()*F112*$B$3),10)</f>
        <v>95.949688813929271</v>
      </c>
      <c r="G123" s="15">
        <f>-10*G111*LOG(0.3/(4*PI()*G112*$B$3),10)</f>
        <v>71.306714688805911</v>
      </c>
    </row>
    <row r="124" spans="1:7" x14ac:dyDescent="0.25">
      <c r="A124" s="11" t="s">
        <v>41</v>
      </c>
      <c r="B124" s="8"/>
      <c r="C124" s="48" t="s">
        <v>14</v>
      </c>
      <c r="D124" s="13">
        <f>-(D122-D123)</f>
        <v>-9.1511012629965194E-2</v>
      </c>
      <c r="E124" s="13">
        <f>-(E122-E123)</f>
        <v>5.9290889006496457</v>
      </c>
      <c r="F124" s="13">
        <f>-(F122-F123)</f>
        <v>11.949688813929271</v>
      </c>
      <c r="G124" s="15">
        <f>-(G122-G123)</f>
        <v>-12.693285311194089</v>
      </c>
    </row>
    <row r="125" spans="1:7" x14ac:dyDescent="0.25">
      <c r="A125" s="11" t="s">
        <v>34</v>
      </c>
      <c r="B125" s="8"/>
      <c r="C125" s="48" t="s">
        <v>14</v>
      </c>
      <c r="D125" s="13">
        <f>D123+10*D113*LOG(D114/D112,10)</f>
        <v>95.347628822601322</v>
      </c>
      <c r="E125" s="13">
        <f>E123+10*E113*LOG(E114/E112,10)</f>
        <v>99.863078757561027</v>
      </c>
      <c r="F125" s="13">
        <f>F123+10*F113*LOG(F114/F112,10)</f>
        <v>112.80736857111222</v>
      </c>
      <c r="G125" s="15">
        <f>G123+10*G113*LOG(G114/G112,10)</f>
        <v>120.83034952357744</v>
      </c>
    </row>
    <row r="126" spans="1:7" x14ac:dyDescent="0.25">
      <c r="A126" s="11" t="s">
        <v>41</v>
      </c>
      <c r="B126" s="8"/>
      <c r="C126" s="48" t="s">
        <v>14</v>
      </c>
      <c r="D126" s="13">
        <f>-(D122-D125)</f>
        <v>11.347628822601322</v>
      </c>
      <c r="E126" s="13">
        <f>-(E122-E125)</f>
        <v>15.863078757561027</v>
      </c>
      <c r="F126" s="13">
        <f>-(F122-F125)</f>
        <v>28.807368571112221</v>
      </c>
      <c r="G126" s="15">
        <f>-(G122-G125)</f>
        <v>36.830349523577439</v>
      </c>
    </row>
    <row r="127" spans="1:7" ht="18" x14ac:dyDescent="0.25">
      <c r="A127" s="7" t="s">
        <v>56</v>
      </c>
      <c r="B127" s="44"/>
      <c r="C127" s="47" t="s">
        <v>14</v>
      </c>
      <c r="D127" s="56">
        <f>IF(D126&lt;0,D$23*POWER(10,-D126/(10*D$24)),IF(D124&lt;0,D$21*POWER(10,-D124/(10*D$22)),0.3*POWER(10,D122/(10*D$20))/(4*PI()*$B$3)))</f>
        <v>64.355868932737934</v>
      </c>
      <c r="E127" s="56">
        <f>IF(E126&lt;0,E$23*POWER(10,-E126/(10*E$24)),IF(E124&lt;0,E$21*POWER(10,-E124/(10*E$22)),0.3*POWER(10,E122/(10*E$20))/(4*PI()*$B$3)))</f>
        <v>64.677842526379763</v>
      </c>
      <c r="F127" s="56">
        <f>IF(F126&lt;0,F$23*POWER(10,-F126/(10*F$24)),IF(F124&lt;0,F$21*POWER(10,-F124/(10*F$22)),0.3*POWER(10,F122/(10*F$20))/(4*PI()*$B$3)))</f>
        <v>64.677842526379763</v>
      </c>
      <c r="G127" s="57">
        <f>IF(G126&lt;0,G$23*POWER(10,-G126/(10*G$24)),IF(G124&lt;0,G$21*POWER(10,-G124/(10*G$22)),0.3*POWER(10,G122/(10*G$20))/(4*PI()*$B$3)))</f>
        <v>44.28054293638823</v>
      </c>
    </row>
    <row r="128" spans="1:7" x14ac:dyDescent="0.25">
      <c r="A128" s="11" t="s">
        <v>55</v>
      </c>
      <c r="B128" s="8"/>
      <c r="C128" s="9"/>
      <c r="D128" s="13"/>
      <c r="E128" s="13"/>
      <c r="F128" s="13"/>
      <c r="G128" s="15"/>
    </row>
    <row r="129" spans="1:7" x14ac:dyDescent="0.25">
      <c r="A129" s="11" t="s">
        <v>40</v>
      </c>
      <c r="B129" s="16">
        <v>15</v>
      </c>
      <c r="C129" s="48" t="s">
        <v>14</v>
      </c>
      <c r="D129" s="13">
        <f>$B129</f>
        <v>15</v>
      </c>
      <c r="E129" s="13">
        <f>$B129</f>
        <v>15</v>
      </c>
      <c r="F129" s="13">
        <f>$B129</f>
        <v>15</v>
      </c>
      <c r="G129" s="15">
        <f>$B129</f>
        <v>15</v>
      </c>
    </row>
    <row r="130" spans="1:7" x14ac:dyDescent="0.25">
      <c r="A130" s="43" t="s">
        <v>32</v>
      </c>
      <c r="B130" s="8"/>
      <c r="C130" s="48" t="s">
        <v>18</v>
      </c>
      <c r="D130" s="13">
        <f>D121+D129</f>
        <v>-93</v>
      </c>
      <c r="E130" s="13">
        <f>E121+E129</f>
        <v>-93</v>
      </c>
      <c r="F130" s="13">
        <f>F121+F129</f>
        <v>-93</v>
      </c>
      <c r="G130" s="15">
        <f>G121+G129</f>
        <v>-93</v>
      </c>
    </row>
    <row r="131" spans="1:7" x14ac:dyDescent="0.25">
      <c r="A131" s="7" t="s">
        <v>39</v>
      </c>
      <c r="B131" s="45"/>
      <c r="C131" s="47" t="s">
        <v>14</v>
      </c>
      <c r="D131" s="35">
        <f>-(D130-D102)</f>
        <v>69</v>
      </c>
      <c r="E131" s="35">
        <f>-(E130-E102)</f>
        <v>69</v>
      </c>
      <c r="F131" s="35">
        <f>-(F130-F102)</f>
        <v>69</v>
      </c>
      <c r="G131" s="42">
        <f>-(G130-G102)</f>
        <v>69</v>
      </c>
    </row>
    <row r="132" spans="1:7" x14ac:dyDescent="0.25">
      <c r="A132" s="11" t="s">
        <v>33</v>
      </c>
      <c r="B132" s="8"/>
      <c r="C132" s="48" t="s">
        <v>14</v>
      </c>
      <c r="D132" s="13">
        <f>-10*D$20*LOG(0.3/(4*PI()*D$21*$B$3),10)</f>
        <v>83.908488987370035</v>
      </c>
      <c r="E132" s="13">
        <f>-10*E$20*LOG(0.3/(4*PI()*E$21*$B$3),10)</f>
        <v>89.929088900649646</v>
      </c>
      <c r="F132" s="13">
        <f>-10*F$20*LOG(0.3/(4*PI()*F$21*$B$3),10)</f>
        <v>95.949688813929271</v>
      </c>
      <c r="G132" s="15">
        <f>-10*G$20*LOG(0.3/(4*PI()*G$21*$B$3),10)</f>
        <v>71.306714688805911</v>
      </c>
    </row>
    <row r="133" spans="1:7" x14ac:dyDescent="0.25">
      <c r="A133" s="11" t="s">
        <v>41</v>
      </c>
      <c r="B133" s="8"/>
      <c r="C133" s="48" t="s">
        <v>14</v>
      </c>
      <c r="D133" s="13">
        <f>-(D131-D132)</f>
        <v>14.908488987370035</v>
      </c>
      <c r="E133" s="13">
        <f>-(E131-E132)</f>
        <v>20.929088900649646</v>
      </c>
      <c r="F133" s="13">
        <f>-(F131-F132)</f>
        <v>26.949688813929271</v>
      </c>
      <c r="G133" s="15">
        <f>-(G131-G132)</f>
        <v>2.3067146888059114</v>
      </c>
    </row>
    <row r="134" spans="1:7" x14ac:dyDescent="0.25">
      <c r="A134" s="11" t="s">
        <v>34</v>
      </c>
      <c r="B134" s="8"/>
      <c r="C134" s="48" t="s">
        <v>14</v>
      </c>
      <c r="D134" s="13">
        <f>D132+10*D$22*LOG(D$23/D$21,10)</f>
        <v>95.347628822601322</v>
      </c>
      <c r="E134" s="13">
        <f>E132+10*E$22*LOG(E$23/E$21,10)</f>
        <v>99.863078757561027</v>
      </c>
      <c r="F134" s="13">
        <f>F132+10*F$22*LOG(F$23/F$21,10)</f>
        <v>112.80736857111222</v>
      </c>
      <c r="G134" s="15">
        <f>G132+10*G$22*LOG(G$23/G$21,10)</f>
        <v>120.83034952357744</v>
      </c>
    </row>
    <row r="135" spans="1:7" x14ac:dyDescent="0.25">
      <c r="A135" s="11" t="s">
        <v>41</v>
      </c>
      <c r="B135" s="8"/>
      <c r="C135" s="48" t="s">
        <v>14</v>
      </c>
      <c r="D135" s="13">
        <f>-(D131-D134)</f>
        <v>26.347628822601322</v>
      </c>
      <c r="E135" s="13">
        <f>-(E131-E134)</f>
        <v>30.863078757561027</v>
      </c>
      <c r="F135" s="13">
        <f>-(F131-F134)</f>
        <v>43.807368571112221</v>
      </c>
      <c r="G135" s="15">
        <f>-(G131-G134)</f>
        <v>51.830349523577439</v>
      </c>
    </row>
    <row r="136" spans="1:7" ht="18.75" thickBot="1" x14ac:dyDescent="0.3">
      <c r="A136" s="17" t="s">
        <v>57</v>
      </c>
      <c r="B136" s="46"/>
      <c r="C136" s="55" t="s">
        <v>38</v>
      </c>
      <c r="D136" s="58">
        <f>IF(D135&lt;0,D$23*POWER(10,-D135/(10*D$24)),IF(D133&lt;0,D$21*POWER(10,-D133/(10*D$22)),0.3*POWER(10,D131/(10*D$20))/(4*PI()*B3)))</f>
        <v>11.501527565040096</v>
      </c>
      <c r="E136" s="58">
        <f>IF(E135&lt;0,E$23*POWER(10,-E135/(10*E$24)),IF(E133&lt;0,E$21*POWER(10,-E133/(10*E$22)),0.3*POWER(10,E131/(10*E$20))/(4*PI()*B3)))</f>
        <v>11.501527565040096</v>
      </c>
      <c r="F136" s="58">
        <f>IF(F135&lt;0,F$23*POWER(10,-F135/(10*F$24)),IF(F133&lt;0,F$21*POWER(10,-F133/(10*F$22)),0.3*POWER(10,F131/(10*F$20))/(4*PI()*B3)))</f>
        <v>11.501527565040096</v>
      </c>
      <c r="G136" s="59">
        <f>IF(G135&lt;0,G$23*POWER(10,-G135/(10*G$24)),IF(G133&lt;0,G$21*POWER(10,-G133/(10*G$22)),0.3*POWER(10,G131/(10*G$20))/(4*PI()*B3)))</f>
        <v>11.501527565040096</v>
      </c>
    </row>
    <row r="137" spans="1:7" ht="18" x14ac:dyDescent="0.25">
      <c r="A137" s="53"/>
      <c r="B137" s="52"/>
      <c r="C137" s="53"/>
      <c r="D137" s="54"/>
      <c r="E137" s="54"/>
      <c r="F137" s="54"/>
      <c r="G137" s="54"/>
    </row>
    <row r="138" spans="1:7" x14ac:dyDescent="0.25">
      <c r="A138" s="53" t="s">
        <v>50</v>
      </c>
    </row>
    <row r="139" spans="1:7" ht="15.75" thickBot="1" x14ac:dyDescent="0.3">
      <c r="A139" s="1" t="s">
        <v>0</v>
      </c>
      <c r="B139" s="1">
        <v>5.85</v>
      </c>
      <c r="C139" s="1"/>
      <c r="D139" s="1" t="s">
        <v>1</v>
      </c>
      <c r="E139" s="1">
        <f>300000000/B139/10^9</f>
        <v>5.1282051282051287E-2</v>
      </c>
      <c r="F139" s="1"/>
      <c r="G139" s="1"/>
    </row>
    <row r="140" spans="1:7" x14ac:dyDescent="0.25">
      <c r="A140" s="2" t="s">
        <v>2</v>
      </c>
      <c r="B140" s="3" t="s">
        <v>3</v>
      </c>
      <c r="C140" s="3" t="s">
        <v>4</v>
      </c>
      <c r="D140" s="4" t="s">
        <v>5</v>
      </c>
      <c r="E140" s="4" t="s">
        <v>6</v>
      </c>
      <c r="F140" s="5" t="s">
        <v>7</v>
      </c>
      <c r="G140" s="6" t="s">
        <v>8</v>
      </c>
    </row>
    <row r="141" spans="1:7" x14ac:dyDescent="0.25">
      <c r="A141" s="7" t="s">
        <v>51</v>
      </c>
      <c r="B141" s="8"/>
      <c r="C141" s="9"/>
      <c r="D141" s="9"/>
      <c r="E141" s="9"/>
      <c r="F141" s="9"/>
      <c r="G141" s="10"/>
    </row>
    <row r="142" spans="1:7" x14ac:dyDescent="0.25">
      <c r="A142" s="11" t="s">
        <v>9</v>
      </c>
      <c r="B142" s="91">
        <v>0.5</v>
      </c>
      <c r="C142" s="93" t="s">
        <v>10</v>
      </c>
      <c r="D142" s="37">
        <f>B142</f>
        <v>0.5</v>
      </c>
      <c r="E142" s="37">
        <f>D142</f>
        <v>0.5</v>
      </c>
      <c r="F142" s="37">
        <f>E142</f>
        <v>0.5</v>
      </c>
      <c r="G142" s="92">
        <f>F142</f>
        <v>0.5</v>
      </c>
    </row>
    <row r="143" spans="1:7" x14ac:dyDescent="0.25">
      <c r="A143" s="11" t="s">
        <v>11</v>
      </c>
      <c r="B143" s="12">
        <v>-14</v>
      </c>
      <c r="C143" s="9" t="s">
        <v>12</v>
      </c>
      <c r="D143" s="13">
        <f>$B143</f>
        <v>-14</v>
      </c>
      <c r="E143" s="13">
        <f>$B143</f>
        <v>-14</v>
      </c>
      <c r="F143" s="13">
        <f>$B143</f>
        <v>-14</v>
      </c>
      <c r="G143" s="15">
        <f>$B143</f>
        <v>-14</v>
      </c>
    </row>
    <row r="144" spans="1:7" x14ac:dyDescent="0.25">
      <c r="A144" s="11" t="s">
        <v>13</v>
      </c>
      <c r="B144" s="12">
        <v>0</v>
      </c>
      <c r="C144" s="9" t="s">
        <v>14</v>
      </c>
      <c r="D144" s="13">
        <f>$B144</f>
        <v>0</v>
      </c>
      <c r="E144" s="13">
        <f t="shared" ref="E144:G145" si="15">$B144</f>
        <v>0</v>
      </c>
      <c r="F144" s="13">
        <f t="shared" si="15"/>
        <v>0</v>
      </c>
      <c r="G144" s="15">
        <f t="shared" si="15"/>
        <v>0</v>
      </c>
    </row>
    <row r="145" spans="1:9" x14ac:dyDescent="0.25">
      <c r="A145" s="11" t="s">
        <v>15</v>
      </c>
      <c r="B145" s="12">
        <v>0</v>
      </c>
      <c r="C145" s="9" t="s">
        <v>14</v>
      </c>
      <c r="D145" s="13">
        <f>$B145</f>
        <v>0</v>
      </c>
      <c r="E145" s="13">
        <f t="shared" si="15"/>
        <v>0</v>
      </c>
      <c r="F145" s="13">
        <f t="shared" si="15"/>
        <v>0</v>
      </c>
      <c r="G145" s="15">
        <f t="shared" si="15"/>
        <v>0</v>
      </c>
    </row>
    <row r="146" spans="1:9" x14ac:dyDescent="0.25">
      <c r="A146" s="11" t="s">
        <v>16</v>
      </c>
      <c r="B146" s="16">
        <v>10</v>
      </c>
      <c r="C146" s="9" t="s">
        <v>17</v>
      </c>
      <c r="D146" s="13">
        <f>B146</f>
        <v>10</v>
      </c>
      <c r="E146" s="13">
        <f>D146</f>
        <v>10</v>
      </c>
      <c r="F146" s="13">
        <f>E146</f>
        <v>10</v>
      </c>
      <c r="G146" s="15">
        <f>F146</f>
        <v>10</v>
      </c>
    </row>
    <row r="147" spans="1:9" ht="15.75" thickBot="1" x14ac:dyDescent="0.3">
      <c r="A147" s="17" t="s">
        <v>139</v>
      </c>
      <c r="B147" s="18"/>
      <c r="C147" s="19" t="s">
        <v>12</v>
      </c>
      <c r="D147" s="18">
        <f>D143-SUM(D144:D146)</f>
        <v>-24</v>
      </c>
      <c r="E147" s="18">
        <f t="shared" ref="E147:G147" si="16">E143-SUM(E144:E146)</f>
        <v>-24</v>
      </c>
      <c r="F147" s="18">
        <f t="shared" si="16"/>
        <v>-24</v>
      </c>
      <c r="G147" s="32">
        <f t="shared" si="16"/>
        <v>-24</v>
      </c>
    </row>
    <row r="148" spans="1:9" ht="15.75" thickBot="1" x14ac:dyDescent="0.3">
      <c r="A148" s="20"/>
      <c r="B148" s="21"/>
      <c r="C148" s="22"/>
      <c r="D148" s="23"/>
      <c r="E148" s="24"/>
      <c r="F148" s="25"/>
      <c r="G148" s="1"/>
    </row>
    <row r="149" spans="1:9" x14ac:dyDescent="0.25">
      <c r="A149" s="26" t="s">
        <v>58</v>
      </c>
      <c r="B149" s="27"/>
      <c r="C149" s="28"/>
      <c r="D149" s="27"/>
      <c r="E149" s="27"/>
      <c r="F149" s="27"/>
      <c r="G149" s="29"/>
    </row>
    <row r="150" spans="1:9" x14ac:dyDescent="0.25">
      <c r="A150" s="7" t="s">
        <v>19</v>
      </c>
      <c r="B150" s="30">
        <v>20</v>
      </c>
      <c r="C150" s="9" t="s">
        <v>10</v>
      </c>
      <c r="D150" s="37">
        <f t="shared" ref="D150:G152" si="17">$B150</f>
        <v>20</v>
      </c>
      <c r="E150" s="37">
        <f t="shared" si="17"/>
        <v>20</v>
      </c>
      <c r="F150" s="37">
        <f t="shared" si="17"/>
        <v>20</v>
      </c>
      <c r="G150" s="38">
        <f t="shared" si="17"/>
        <v>20</v>
      </c>
      <c r="I150" t="s">
        <v>138</v>
      </c>
    </row>
    <row r="151" spans="1:9" x14ac:dyDescent="0.25">
      <c r="A151" s="11" t="s">
        <v>20</v>
      </c>
      <c r="B151" s="30">
        <v>-88</v>
      </c>
      <c r="C151" s="9" t="s">
        <v>12</v>
      </c>
      <c r="D151" s="13">
        <f t="shared" si="17"/>
        <v>-88</v>
      </c>
      <c r="E151" s="13">
        <f t="shared" si="17"/>
        <v>-88</v>
      </c>
      <c r="F151" s="13">
        <f t="shared" si="17"/>
        <v>-88</v>
      </c>
      <c r="G151" s="15">
        <f t="shared" si="17"/>
        <v>-88</v>
      </c>
    </row>
    <row r="152" spans="1:9" x14ac:dyDescent="0.25">
      <c r="A152" s="11" t="s">
        <v>21</v>
      </c>
      <c r="B152" s="30">
        <v>0</v>
      </c>
      <c r="C152" s="9" t="s">
        <v>17</v>
      </c>
      <c r="D152" s="13">
        <f t="shared" si="17"/>
        <v>0</v>
      </c>
      <c r="E152" s="13">
        <f t="shared" si="17"/>
        <v>0</v>
      </c>
      <c r="F152" s="13">
        <f t="shared" si="17"/>
        <v>0</v>
      </c>
      <c r="G152" s="15">
        <f t="shared" si="17"/>
        <v>0</v>
      </c>
    </row>
    <row r="153" spans="1:9" ht="15.75" thickBot="1" x14ac:dyDescent="0.3">
      <c r="A153" s="17" t="s">
        <v>140</v>
      </c>
      <c r="B153" s="31"/>
      <c r="C153" s="19" t="s">
        <v>12</v>
      </c>
      <c r="D153" s="18">
        <f>D151-D152</f>
        <v>-88</v>
      </c>
      <c r="E153" s="18">
        <f>E151-E152</f>
        <v>-88</v>
      </c>
      <c r="F153" s="18">
        <f>F151-F152</f>
        <v>-88</v>
      </c>
      <c r="G153" s="32">
        <f>G151-G152</f>
        <v>-88</v>
      </c>
    </row>
    <row r="154" spans="1:9" ht="15.75" thickBot="1" x14ac:dyDescent="0.3">
      <c r="A154" s="20"/>
      <c r="B154" s="23"/>
      <c r="C154" s="22"/>
      <c r="D154" s="23"/>
      <c r="E154" s="24"/>
      <c r="F154" s="25"/>
      <c r="G154" s="1"/>
    </row>
    <row r="155" spans="1:9" x14ac:dyDescent="0.25">
      <c r="A155" s="26" t="s">
        <v>22</v>
      </c>
      <c r="B155" s="33"/>
      <c r="C155" s="34"/>
      <c r="D155" s="33"/>
      <c r="E155" s="33"/>
      <c r="F155" s="33"/>
      <c r="G155" s="29"/>
    </row>
    <row r="156" spans="1:9" x14ac:dyDescent="0.25">
      <c r="A156" s="11" t="s">
        <v>23</v>
      </c>
      <c r="B156" s="35"/>
      <c r="C156" s="36"/>
      <c r="D156" s="37">
        <v>2</v>
      </c>
      <c r="E156" s="37">
        <v>2</v>
      </c>
      <c r="F156" s="37">
        <v>2</v>
      </c>
      <c r="G156" s="38">
        <v>2</v>
      </c>
    </row>
    <row r="157" spans="1:9" x14ac:dyDescent="0.25">
      <c r="A157" s="11" t="s">
        <v>24</v>
      </c>
      <c r="B157" s="35"/>
      <c r="C157" s="36"/>
      <c r="D157" s="13">
        <v>64</v>
      </c>
      <c r="E157" s="13">
        <v>128</v>
      </c>
      <c r="F157" s="13">
        <v>256</v>
      </c>
      <c r="G157" s="15">
        <v>15</v>
      </c>
    </row>
    <row r="158" spans="1:9" x14ac:dyDescent="0.25">
      <c r="A158" s="11" t="s">
        <v>25</v>
      </c>
      <c r="B158" s="35"/>
      <c r="C158" s="36"/>
      <c r="D158" s="37">
        <v>3.8</v>
      </c>
      <c r="E158" s="37">
        <v>3.3</v>
      </c>
      <c r="F158" s="37">
        <v>2.8</v>
      </c>
      <c r="G158" s="38">
        <v>2.7</v>
      </c>
    </row>
    <row r="159" spans="1:9" x14ac:dyDescent="0.25">
      <c r="A159" s="11" t="s">
        <v>26</v>
      </c>
      <c r="B159" s="35"/>
      <c r="C159" s="36"/>
      <c r="D159" s="13">
        <v>128</v>
      </c>
      <c r="E159" s="13">
        <v>256</v>
      </c>
      <c r="F159" s="13">
        <v>1024</v>
      </c>
      <c r="G159" s="15">
        <v>1024</v>
      </c>
    </row>
    <row r="160" spans="1:9" ht="15.75" thickBot="1" x14ac:dyDescent="0.3">
      <c r="A160" s="39" t="s">
        <v>27</v>
      </c>
      <c r="B160" s="18"/>
      <c r="C160" s="19"/>
      <c r="D160" s="40">
        <v>4.3</v>
      </c>
      <c r="E160" s="40">
        <v>3.8</v>
      </c>
      <c r="F160" s="40">
        <v>3.3</v>
      </c>
      <c r="G160" s="41">
        <v>2.7</v>
      </c>
    </row>
    <row r="161" spans="1:7" ht="15.75" thickBot="1" x14ac:dyDescent="0.3">
      <c r="A161" s="1"/>
      <c r="B161" s="1"/>
      <c r="C161" s="1"/>
      <c r="D161" s="1"/>
      <c r="E161" s="1"/>
      <c r="F161" s="1"/>
      <c r="G161" s="1"/>
    </row>
    <row r="162" spans="1:7" x14ac:dyDescent="0.25">
      <c r="A162" s="26" t="s">
        <v>28</v>
      </c>
      <c r="B162" s="27"/>
      <c r="C162" s="28"/>
      <c r="D162" s="27"/>
      <c r="E162" s="27"/>
      <c r="F162" s="27"/>
      <c r="G162" s="29"/>
    </row>
    <row r="163" spans="1:7" x14ac:dyDescent="0.25">
      <c r="A163" s="11" t="s">
        <v>29</v>
      </c>
      <c r="B163" s="12">
        <v>6</v>
      </c>
      <c r="C163" s="9" t="s">
        <v>14</v>
      </c>
      <c r="D163" s="13">
        <f>$B$27</f>
        <v>6</v>
      </c>
      <c r="E163" s="13">
        <f>$B$27</f>
        <v>6</v>
      </c>
      <c r="F163" s="13">
        <f>$B$27</f>
        <v>6</v>
      </c>
      <c r="G163" s="15">
        <f>$B$27</f>
        <v>6</v>
      </c>
    </row>
    <row r="164" spans="1:7" x14ac:dyDescent="0.25">
      <c r="A164" s="7" t="s">
        <v>30</v>
      </c>
      <c r="B164" s="35"/>
      <c r="C164" s="36" t="s">
        <v>12</v>
      </c>
      <c r="D164" s="35">
        <f>D153-D163</f>
        <v>-94</v>
      </c>
      <c r="E164" s="35">
        <f>E153-E163</f>
        <v>-94</v>
      </c>
      <c r="F164" s="35">
        <f>F153-F163</f>
        <v>-94</v>
      </c>
      <c r="G164" s="42">
        <f>G153-G163</f>
        <v>-94</v>
      </c>
    </row>
    <row r="165" spans="1:7" x14ac:dyDescent="0.25">
      <c r="A165" s="11" t="s">
        <v>54</v>
      </c>
      <c r="B165" s="8"/>
      <c r="C165" s="9"/>
      <c r="D165" s="13"/>
      <c r="E165" s="13"/>
      <c r="F165" s="13"/>
      <c r="G165" s="15"/>
    </row>
    <row r="166" spans="1:7" x14ac:dyDescent="0.25">
      <c r="A166" s="43" t="s">
        <v>32</v>
      </c>
      <c r="B166" s="44"/>
      <c r="C166" s="9" t="s">
        <v>12</v>
      </c>
      <c r="D166" s="13">
        <f>D164-D146</f>
        <v>-104</v>
      </c>
      <c r="E166" s="13">
        <f>E164-E146</f>
        <v>-104</v>
      </c>
      <c r="F166" s="13">
        <f>F164-F146</f>
        <v>-104</v>
      </c>
      <c r="G166" s="15">
        <f>G164-G146</f>
        <v>-104</v>
      </c>
    </row>
    <row r="167" spans="1:7" x14ac:dyDescent="0.25">
      <c r="A167" s="7" t="s">
        <v>39</v>
      </c>
      <c r="B167" s="13"/>
      <c r="C167" s="47" t="s">
        <v>14</v>
      </c>
      <c r="D167" s="35">
        <f>-(D166-D147)</f>
        <v>80</v>
      </c>
      <c r="E167" s="35">
        <f>-(E166-E147)</f>
        <v>80</v>
      </c>
      <c r="F167" s="35">
        <f>-(F166-F147)</f>
        <v>80</v>
      </c>
      <c r="G167" s="42">
        <f>-(G166-G147)</f>
        <v>80</v>
      </c>
    </row>
    <row r="168" spans="1:7" x14ac:dyDescent="0.25">
      <c r="A168" s="11" t="s">
        <v>33</v>
      </c>
      <c r="B168" s="8"/>
      <c r="C168" s="48" t="s">
        <v>14</v>
      </c>
      <c r="D168" s="13">
        <f>-10*D156*LOG(0.3/(4*PI()*D157*$B$3),10)</f>
        <v>83.908488987370035</v>
      </c>
      <c r="E168" s="13">
        <f>-10*E156*LOG(0.3/(4*PI()*E157*$B$3),10)</f>
        <v>89.929088900649646</v>
      </c>
      <c r="F168" s="13">
        <f>-10*F156*LOG(0.3/(4*PI()*F157*$B$3),10)</f>
        <v>95.949688813929271</v>
      </c>
      <c r="G168" s="15">
        <f>-10*G156*LOG(0.3/(4*PI()*G157*$B$3),10)</f>
        <v>71.306714688805911</v>
      </c>
    </row>
    <row r="169" spans="1:7" x14ac:dyDescent="0.25">
      <c r="A169" s="11" t="s">
        <v>41</v>
      </c>
      <c r="B169" s="8"/>
      <c r="C169" s="48" t="s">
        <v>14</v>
      </c>
      <c r="D169" s="13">
        <f>-(D167-D168)</f>
        <v>3.9084889873700348</v>
      </c>
      <c r="E169" s="13">
        <f>-(E167-E168)</f>
        <v>9.9290889006496457</v>
      </c>
      <c r="F169" s="13">
        <f>-(F167-F168)</f>
        <v>15.949688813929271</v>
      </c>
      <c r="G169" s="15">
        <f>-(G167-G168)</f>
        <v>-8.6932853111940886</v>
      </c>
    </row>
    <row r="170" spans="1:7" x14ac:dyDescent="0.25">
      <c r="A170" s="11" t="s">
        <v>34</v>
      </c>
      <c r="B170" s="8"/>
      <c r="C170" s="48" t="s">
        <v>14</v>
      </c>
      <c r="D170" s="13">
        <f>D168+10*D158*LOG(D159/D157,10)</f>
        <v>95.347628822601322</v>
      </c>
      <c r="E170" s="13">
        <f>E168+10*E158*LOG(E159/E157,10)</f>
        <v>99.863078757561027</v>
      </c>
      <c r="F170" s="13">
        <f>F168+10*F158*LOG(F159/F157,10)</f>
        <v>112.80736857111222</v>
      </c>
      <c r="G170" s="15">
        <f>G168+10*G158*LOG(G159/G157,10)</f>
        <v>120.83034952357744</v>
      </c>
    </row>
    <row r="171" spans="1:7" x14ac:dyDescent="0.25">
      <c r="A171" s="11" t="s">
        <v>41</v>
      </c>
      <c r="B171" s="8"/>
      <c r="C171" s="48" t="s">
        <v>14</v>
      </c>
      <c r="D171" s="13">
        <f>-(D167-D170)</f>
        <v>15.347628822601322</v>
      </c>
      <c r="E171" s="13">
        <f>-(E167-E170)</f>
        <v>19.863078757561027</v>
      </c>
      <c r="F171" s="13">
        <f>-(F167-F170)</f>
        <v>32.807368571112221</v>
      </c>
      <c r="G171" s="15">
        <f>-(G167-G170)</f>
        <v>40.830349523577439</v>
      </c>
    </row>
    <row r="172" spans="1:7" ht="18" x14ac:dyDescent="0.25">
      <c r="A172" s="7" t="s">
        <v>56</v>
      </c>
      <c r="B172" s="44"/>
      <c r="C172" s="47" t="s">
        <v>14</v>
      </c>
      <c r="D172" s="56">
        <f>IF(D171&lt;0,D$23*POWER(10,-D171/(10*D$24)),IF(D169&lt;0,D$21*POWER(10,-D169/(10*D$22)),0.3*POWER(10,D167/(10*D$20))/(4*PI()*$B$3)))</f>
        <v>40.808959767152658</v>
      </c>
      <c r="E172" s="56">
        <f>IF(E171&lt;0,E$23*POWER(10,-E171/(10*E$24)),IF(E169&lt;0,E$21*POWER(10,-E169/(10*E$22)),0.3*POWER(10,E167/(10*E$20))/(4*PI()*$B$3)))</f>
        <v>40.808959767152658</v>
      </c>
      <c r="F172" s="56">
        <f>IF(F171&lt;0,F$23*POWER(10,-F171/(10*F$24)),IF(F169&lt;0,F$21*POWER(10,-F169/(10*F$22)),0.3*POWER(10,F167/(10*F$20))/(4*PI()*$B$3)))</f>
        <v>40.808959767152658</v>
      </c>
      <c r="G172" s="57">
        <f>IF(G171&lt;0,G$23*POWER(10,-G171/(10*G$24)),IF(G169&lt;0,G$21*POWER(10,-G169/(10*G$22)),0.3*POWER(10,G167/(10*G$20))/(4*PI()*$B$3)))</f>
        <v>31.482179378275511</v>
      </c>
    </row>
    <row r="173" spans="1:7" x14ac:dyDescent="0.25">
      <c r="A173" s="11" t="s">
        <v>55</v>
      </c>
      <c r="B173" s="8"/>
      <c r="C173" s="9"/>
      <c r="D173" s="13"/>
      <c r="E173" s="13"/>
      <c r="F173" s="13"/>
      <c r="G173" s="15"/>
    </row>
    <row r="174" spans="1:7" x14ac:dyDescent="0.25">
      <c r="A174" s="11" t="s">
        <v>40</v>
      </c>
      <c r="B174" s="16">
        <v>15</v>
      </c>
      <c r="C174" s="48" t="s">
        <v>14</v>
      </c>
      <c r="D174" s="13">
        <f>$B174</f>
        <v>15</v>
      </c>
      <c r="E174" s="13">
        <f>$B174</f>
        <v>15</v>
      </c>
      <c r="F174" s="13">
        <f>$B174</f>
        <v>15</v>
      </c>
      <c r="G174" s="15">
        <f>$B174</f>
        <v>15</v>
      </c>
    </row>
    <row r="175" spans="1:7" x14ac:dyDescent="0.25">
      <c r="A175" s="43" t="s">
        <v>32</v>
      </c>
      <c r="B175" s="8"/>
      <c r="C175" s="48" t="s">
        <v>18</v>
      </c>
      <c r="D175" s="13">
        <f>D166+D174</f>
        <v>-89</v>
      </c>
      <c r="E175" s="13">
        <f>E166+E174</f>
        <v>-89</v>
      </c>
      <c r="F175" s="13">
        <f>F166+F174</f>
        <v>-89</v>
      </c>
      <c r="G175" s="15">
        <f>G166+G174</f>
        <v>-89</v>
      </c>
    </row>
    <row r="176" spans="1:7" x14ac:dyDescent="0.25">
      <c r="A176" s="7" t="s">
        <v>39</v>
      </c>
      <c r="B176" s="45"/>
      <c r="C176" s="47" t="s">
        <v>14</v>
      </c>
      <c r="D176" s="35">
        <f>-(D175-D147)</f>
        <v>65</v>
      </c>
      <c r="E176" s="35">
        <f>-(E175-E147)</f>
        <v>65</v>
      </c>
      <c r="F176" s="35">
        <f>-(F175-F147)</f>
        <v>65</v>
      </c>
      <c r="G176" s="42">
        <f>-(G175-G147)</f>
        <v>65</v>
      </c>
    </row>
    <row r="177" spans="1:7" x14ac:dyDescent="0.25">
      <c r="A177" s="11" t="s">
        <v>33</v>
      </c>
      <c r="B177" s="8"/>
      <c r="C177" s="48" t="s">
        <v>14</v>
      </c>
      <c r="D177" s="13">
        <f>-10*D$20*LOG(0.3/(4*PI()*D$21*$B$3),10)</f>
        <v>83.908488987370035</v>
      </c>
      <c r="E177" s="13">
        <f>-10*E$20*LOG(0.3/(4*PI()*E$21*$B$3),10)</f>
        <v>89.929088900649646</v>
      </c>
      <c r="F177" s="13">
        <f>-10*F$20*LOG(0.3/(4*PI()*F$21*$B$3),10)</f>
        <v>95.949688813929271</v>
      </c>
      <c r="G177" s="15">
        <f>-10*G$20*LOG(0.3/(4*PI()*G$21*$B$3),10)</f>
        <v>71.306714688805911</v>
      </c>
    </row>
    <row r="178" spans="1:7" x14ac:dyDescent="0.25">
      <c r="A178" s="11" t="s">
        <v>41</v>
      </c>
      <c r="B178" s="8"/>
      <c r="C178" s="48" t="s">
        <v>14</v>
      </c>
      <c r="D178" s="13">
        <f>-(D176-D177)</f>
        <v>18.908488987370035</v>
      </c>
      <c r="E178" s="13">
        <f>-(E176-E177)</f>
        <v>24.929088900649646</v>
      </c>
      <c r="F178" s="13">
        <f>-(F176-F177)</f>
        <v>30.949688813929271</v>
      </c>
      <c r="G178" s="15">
        <f>-(G176-G177)</f>
        <v>6.3067146888059114</v>
      </c>
    </row>
    <row r="179" spans="1:7" x14ac:dyDescent="0.25">
      <c r="A179" s="11" t="s">
        <v>34</v>
      </c>
      <c r="B179" s="8"/>
      <c r="C179" s="48" t="s">
        <v>14</v>
      </c>
      <c r="D179" s="13">
        <f>D177+10*D$22*LOG(D$23/D$21,10)</f>
        <v>95.347628822601322</v>
      </c>
      <c r="E179" s="13">
        <f>E177+10*E$22*LOG(E$23/E$21,10)</f>
        <v>99.863078757561027</v>
      </c>
      <c r="F179" s="13">
        <f>F177+10*F$22*LOG(F$23/F$21,10)</f>
        <v>112.80736857111222</v>
      </c>
      <c r="G179" s="15">
        <f>G177+10*G$22*LOG(G$23/G$21,10)</f>
        <v>120.83034952357744</v>
      </c>
    </row>
    <row r="180" spans="1:7" x14ac:dyDescent="0.25">
      <c r="A180" s="11" t="s">
        <v>41</v>
      </c>
      <c r="B180" s="8"/>
      <c r="C180" s="48" t="s">
        <v>14</v>
      </c>
      <c r="D180" s="13">
        <f>-(D176-D179)</f>
        <v>30.347628822601322</v>
      </c>
      <c r="E180" s="13">
        <f>-(E176-E179)</f>
        <v>34.863078757561027</v>
      </c>
      <c r="F180" s="13">
        <f>-(F176-F179)</f>
        <v>47.807368571112221</v>
      </c>
      <c r="G180" s="15">
        <f>-(G176-G179)</f>
        <v>55.830349523577439</v>
      </c>
    </row>
    <row r="181" spans="1:7" ht="18.75" thickBot="1" x14ac:dyDescent="0.3">
      <c r="A181" s="17" t="s">
        <v>57</v>
      </c>
      <c r="B181" s="46"/>
      <c r="C181" s="55" t="s">
        <v>38</v>
      </c>
      <c r="D181" s="58">
        <f>IF(D180&lt;0,D$23*POWER(10,-D180/(10*D$24)),IF(D178&lt;0,D$21*POWER(10,-D178/(10*D$22)),0.3*POWER(10,D176/(10*D$20))/(4*PI()*$B$3)))</f>
        <v>7.256973289903442</v>
      </c>
      <c r="E181" s="58">
        <f>IF(E180&lt;0,E$23*POWER(10,-E180/(10*E$24)),IF(E178&lt;0,E$21*POWER(10,-E178/(10*E$22)),0.3*POWER(10,E176/(10*E$20))/(4*PI()*$B$3)))</f>
        <v>7.256973289903442</v>
      </c>
      <c r="F181" s="58">
        <f>IF(F180&lt;0,F$23*POWER(10,-F180/(10*F$24)),IF(F178&lt;0,F$21*POWER(10,-F178/(10*F$22)),0.3*POWER(10,F176/(10*F$20))/(4*PI()*$B$3)))</f>
        <v>7.256973289903442</v>
      </c>
      <c r="G181" s="59">
        <f>IF(G180&lt;0,G$23*POWER(10,-G180/(10*G$24)),IF(G178&lt;0,G$21*POWER(10,-G178/(10*G$22)),0.3*POWER(10,G176/(10*G$20))/(4*PI()*$B$3)))</f>
        <v>7.256973289903442</v>
      </c>
    </row>
  </sheetData>
  <mergeCells count="5">
    <mergeCell ref="K3:N3"/>
    <mergeCell ref="I5:I6"/>
    <mergeCell ref="I7:I8"/>
    <mergeCell ref="I9:I10"/>
    <mergeCell ref="I11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8"/>
  <sheetViews>
    <sheetView topLeftCell="A104" zoomScale="80" zoomScaleNormal="80" workbookViewId="0">
      <selection activeCell="C109" sqref="C109"/>
    </sheetView>
  </sheetViews>
  <sheetFormatPr defaultColWidth="9.140625" defaultRowHeight="15" x14ac:dyDescent="0.25"/>
  <cols>
    <col min="2" max="2" width="58.7109375" bestFit="1" customWidth="1"/>
    <col min="5" max="5" width="13.140625" customWidth="1"/>
    <col min="6" max="6" width="12.5703125" customWidth="1"/>
    <col min="11" max="16" width="10.7109375" customWidth="1"/>
  </cols>
  <sheetData>
    <row r="1" spans="1:16" x14ac:dyDescent="0.25">
      <c r="B1" t="s">
        <v>89</v>
      </c>
      <c r="C1">
        <v>26</v>
      </c>
      <c r="D1" t="s">
        <v>12</v>
      </c>
    </row>
    <row r="2" spans="1:16" ht="18" x14ac:dyDescent="0.25">
      <c r="A2" s="53" t="s">
        <v>114</v>
      </c>
      <c r="C2" s="52"/>
      <c r="D2" s="62"/>
      <c r="E2" s="63"/>
      <c r="F2" s="63"/>
      <c r="G2" s="63"/>
      <c r="H2" s="63"/>
    </row>
    <row r="3" spans="1:16" x14ac:dyDescent="0.25">
      <c r="B3" s="50" t="s">
        <v>45</v>
      </c>
    </row>
    <row r="4" spans="1:16" x14ac:dyDescent="0.25">
      <c r="B4" s="50" t="s">
        <v>46</v>
      </c>
    </row>
    <row r="5" spans="1:16" ht="15.75" thickBot="1" x14ac:dyDescent="0.3">
      <c r="B5" s="1" t="s">
        <v>0</v>
      </c>
      <c r="C5" s="1">
        <v>5.85</v>
      </c>
      <c r="D5" s="1"/>
      <c r="E5" s="1" t="s">
        <v>1</v>
      </c>
      <c r="F5" s="1">
        <f>300000000/C5/10^9</f>
        <v>5.1282051282051287E-2</v>
      </c>
      <c r="G5" s="1"/>
      <c r="H5" s="1"/>
      <c r="J5" s="101" t="s">
        <v>112</v>
      </c>
    </row>
    <row r="6" spans="1:16" x14ac:dyDescent="0.25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5" t="s">
        <v>7</v>
      </c>
      <c r="H6" s="6" t="s">
        <v>8</v>
      </c>
      <c r="K6" s="75"/>
      <c r="L6" s="76"/>
      <c r="M6" s="113" t="s">
        <v>128</v>
      </c>
      <c r="N6" s="113"/>
      <c r="O6" s="113"/>
      <c r="P6" s="114"/>
    </row>
    <row r="7" spans="1:16" x14ac:dyDescent="0.25">
      <c r="B7" s="7" t="s">
        <v>62</v>
      </c>
      <c r="C7" s="8"/>
      <c r="D7" s="9"/>
      <c r="E7" s="9"/>
      <c r="F7" s="9"/>
      <c r="G7" s="9"/>
      <c r="H7" s="10"/>
      <c r="K7" s="77"/>
      <c r="L7" s="71"/>
      <c r="M7" s="47" t="s">
        <v>5</v>
      </c>
      <c r="N7" s="47" t="s">
        <v>6</v>
      </c>
      <c r="O7" s="72" t="s">
        <v>7</v>
      </c>
      <c r="P7" s="78" t="s">
        <v>8</v>
      </c>
    </row>
    <row r="8" spans="1:16" x14ac:dyDescent="0.25">
      <c r="B8" s="11" t="s">
        <v>9</v>
      </c>
      <c r="C8" s="12">
        <v>1</v>
      </c>
      <c r="D8" s="9" t="s">
        <v>10</v>
      </c>
      <c r="E8" s="13">
        <f>C8</f>
        <v>1</v>
      </c>
      <c r="F8" s="13">
        <f>E8</f>
        <v>1</v>
      </c>
      <c r="G8" s="13">
        <f>F8</f>
        <v>1</v>
      </c>
      <c r="H8" s="14">
        <f>G8</f>
        <v>1</v>
      </c>
      <c r="K8" s="115" t="s">
        <v>93</v>
      </c>
      <c r="L8" s="73" t="s">
        <v>91</v>
      </c>
      <c r="M8" s="74">
        <f>E39</f>
        <v>1128.7920720013872</v>
      </c>
      <c r="N8" s="74">
        <f>F39</f>
        <v>2286.7125588298682</v>
      </c>
      <c r="O8" s="74">
        <f>G39</f>
        <v>5165.4358174475174</v>
      </c>
      <c r="P8" s="74">
        <f>H39</f>
        <v>3733.6952147849515</v>
      </c>
    </row>
    <row r="9" spans="1:16" x14ac:dyDescent="0.25">
      <c r="B9" s="11" t="s">
        <v>11</v>
      </c>
      <c r="C9" s="12">
        <f>$C$1</f>
        <v>26</v>
      </c>
      <c r="D9" s="9" t="s">
        <v>12</v>
      </c>
      <c r="E9" s="13">
        <f>$C9</f>
        <v>26</v>
      </c>
      <c r="F9" s="13">
        <f>$C9</f>
        <v>26</v>
      </c>
      <c r="G9" s="13">
        <f>$C9</f>
        <v>26</v>
      </c>
      <c r="H9" s="15">
        <f>$C9</f>
        <v>26</v>
      </c>
      <c r="K9" s="116"/>
      <c r="L9" s="47" t="s">
        <v>92</v>
      </c>
      <c r="M9" s="74">
        <f>E48</f>
        <v>226.43290165127436</v>
      </c>
      <c r="N9" s="74">
        <f>F48</f>
        <v>371.31106622386619</v>
      </c>
      <c r="O9" s="74">
        <f>G48</f>
        <v>585.03203881877494</v>
      </c>
      <c r="P9" s="74">
        <f>H48</f>
        <v>289.08646070082995</v>
      </c>
    </row>
    <row r="10" spans="1:16" x14ac:dyDescent="0.25">
      <c r="B10" s="11" t="s">
        <v>13</v>
      </c>
      <c r="C10" s="12">
        <v>0</v>
      </c>
      <c r="D10" s="9" t="s">
        <v>14</v>
      </c>
      <c r="E10" s="13">
        <f>$C10</f>
        <v>0</v>
      </c>
      <c r="F10" s="13">
        <f t="shared" ref="F10:H12" si="0">$C10</f>
        <v>0</v>
      </c>
      <c r="G10" s="13">
        <f t="shared" si="0"/>
        <v>0</v>
      </c>
      <c r="H10" s="15">
        <f t="shared" si="0"/>
        <v>0</v>
      </c>
      <c r="K10" s="115" t="s">
        <v>94</v>
      </c>
      <c r="L10" s="73" t="s">
        <v>91</v>
      </c>
      <c r="M10" s="74">
        <f>E85</f>
        <v>562.40456251590808</v>
      </c>
      <c r="N10" s="74">
        <f>F85</f>
        <v>1039.5257754578265</v>
      </c>
      <c r="O10" s="74">
        <f>G85</f>
        <v>2083.7972271856388</v>
      </c>
      <c r="P10" s="74">
        <f>H85</f>
        <v>1231.050593389155</v>
      </c>
    </row>
    <row r="11" spans="1:16" x14ac:dyDescent="0.25">
      <c r="B11" s="11" t="s">
        <v>15</v>
      </c>
      <c r="C11" s="12">
        <v>15</v>
      </c>
      <c r="D11" s="9" t="s">
        <v>14</v>
      </c>
      <c r="E11" s="13">
        <f>$C11</f>
        <v>15</v>
      </c>
      <c r="F11" s="13">
        <f t="shared" si="0"/>
        <v>15</v>
      </c>
      <c r="G11" s="13">
        <f t="shared" si="0"/>
        <v>15</v>
      </c>
      <c r="H11" s="15">
        <f t="shared" si="0"/>
        <v>15</v>
      </c>
      <c r="K11" s="116"/>
      <c r="L11" s="47" t="s">
        <v>92</v>
      </c>
      <c r="M11" s="74">
        <f>E94</f>
        <v>110.95815131455846</v>
      </c>
      <c r="N11" s="74">
        <f>F94</f>
        <v>158.47317601312577</v>
      </c>
      <c r="O11" s="74">
        <f>G94</f>
        <v>182.07089488290978</v>
      </c>
      <c r="P11" s="74">
        <f>H94</f>
        <v>95.315776600427384</v>
      </c>
    </row>
    <row r="12" spans="1:16" x14ac:dyDescent="0.25">
      <c r="B12" s="11" t="s">
        <v>16</v>
      </c>
      <c r="C12" s="16">
        <v>0</v>
      </c>
      <c r="D12" s="9" t="s">
        <v>17</v>
      </c>
      <c r="E12" s="13">
        <f>$C12</f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K12" s="116" t="s">
        <v>48</v>
      </c>
      <c r="L12" s="73" t="s">
        <v>91</v>
      </c>
      <c r="M12" s="74">
        <f>E131</f>
        <v>744.54007265658402</v>
      </c>
      <c r="N12" s="74">
        <f>F131</f>
        <v>1427.9269278747729</v>
      </c>
      <c r="O12" s="74">
        <f>G131</f>
        <v>3003.4173159666752</v>
      </c>
      <c r="P12" s="74">
        <f>H131</f>
        <v>1924.4922931000062</v>
      </c>
    </row>
    <row r="13" spans="1:16" ht="15.75" thickBot="1" x14ac:dyDescent="0.3">
      <c r="B13" s="17" t="s">
        <v>110</v>
      </c>
      <c r="C13" s="18"/>
      <c r="D13" s="19" t="s">
        <v>18</v>
      </c>
      <c r="E13" s="18">
        <f>E9-SUM(E10:E12)-10*LOG10(E8/1)</f>
        <v>11</v>
      </c>
      <c r="F13" s="18">
        <f>F9-SUM(F10:F12)-10*LOG10(F8/1)</f>
        <v>11</v>
      </c>
      <c r="G13" s="18">
        <f>G9-SUM(G10:G12)-10*LOG10(G8/1)</f>
        <v>11</v>
      </c>
      <c r="H13" s="32">
        <f>H9-SUM(H10:H12)-10*LOG10(H8/1)</f>
        <v>11</v>
      </c>
      <c r="K13" s="116"/>
      <c r="L13" s="47" t="s">
        <v>92</v>
      </c>
      <c r="M13" s="111">
        <f>E140</f>
        <v>149.35289964286153</v>
      </c>
      <c r="N13" s="111">
        <f>F140</f>
        <v>228.41045891825394</v>
      </c>
      <c r="O13" s="111">
        <f>G140</f>
        <v>308.77088692040149</v>
      </c>
      <c r="P13" s="111">
        <f>H140</f>
        <v>149.00644901470582</v>
      </c>
    </row>
    <row r="14" spans="1:16" ht="15.75" thickBot="1" x14ac:dyDescent="0.3">
      <c r="B14" s="20"/>
      <c r="C14" s="21"/>
      <c r="D14" s="22"/>
      <c r="E14" s="23"/>
      <c r="F14" s="24"/>
      <c r="G14" s="25"/>
      <c r="H14" s="1"/>
      <c r="K14" s="116" t="s">
        <v>50</v>
      </c>
      <c r="L14" s="73" t="s">
        <v>91</v>
      </c>
      <c r="M14" s="74">
        <f>E177</f>
        <v>1255.70043456198</v>
      </c>
      <c r="N14" s="74">
        <f>F177</f>
        <v>2579.7172304105225</v>
      </c>
      <c r="O14" s="74">
        <f>G177</f>
        <v>5934.7292455717661</v>
      </c>
      <c r="P14" s="74">
        <f>H177</f>
        <v>4424.1664433567403</v>
      </c>
    </row>
    <row r="15" spans="1:16" ht="15.75" thickBot="1" x14ac:dyDescent="0.3">
      <c r="B15" s="26" t="s">
        <v>67</v>
      </c>
      <c r="C15" s="27"/>
      <c r="D15" s="28"/>
      <c r="E15" s="27"/>
      <c r="F15" s="27"/>
      <c r="G15" s="27"/>
      <c r="H15" s="29"/>
      <c r="K15" s="117"/>
      <c r="L15" s="55" t="s">
        <v>92</v>
      </c>
      <c r="M15" s="80">
        <f>E186</f>
        <v>251.8904057312389</v>
      </c>
      <c r="N15" s="80">
        <f>F186</f>
        <v>418.88848324249579</v>
      </c>
      <c r="O15" s="80">
        <f>G186</f>
        <v>689.03354609598352</v>
      </c>
      <c r="P15" s="80">
        <f>H186</f>
        <v>342.54714032276524</v>
      </c>
    </row>
    <row r="16" spans="1:16" x14ac:dyDescent="0.25">
      <c r="B16" s="7" t="s">
        <v>19</v>
      </c>
      <c r="C16" s="30">
        <v>0.25</v>
      </c>
      <c r="D16" s="9" t="s">
        <v>10</v>
      </c>
      <c r="E16" s="60">
        <f t="shared" ref="E16:H19" si="1">$C16</f>
        <v>0.25</v>
      </c>
      <c r="F16" s="60">
        <f t="shared" si="1"/>
        <v>0.25</v>
      </c>
      <c r="G16" s="60">
        <f t="shared" si="1"/>
        <v>0.25</v>
      </c>
      <c r="H16" s="61">
        <f t="shared" si="1"/>
        <v>0.25</v>
      </c>
    </row>
    <row r="17" spans="2:16" x14ac:dyDescent="0.25">
      <c r="B17" s="11" t="s">
        <v>64</v>
      </c>
      <c r="C17" s="30">
        <v>-114</v>
      </c>
      <c r="D17" s="9" t="s">
        <v>18</v>
      </c>
      <c r="E17" s="13">
        <f t="shared" si="1"/>
        <v>-114</v>
      </c>
      <c r="F17" s="13">
        <f t="shared" si="1"/>
        <v>-114</v>
      </c>
      <c r="G17" s="13">
        <f t="shared" si="1"/>
        <v>-114</v>
      </c>
      <c r="H17" s="15">
        <f t="shared" si="1"/>
        <v>-114</v>
      </c>
    </row>
    <row r="18" spans="2:16" ht="15.75" thickBot="1" x14ac:dyDescent="0.3">
      <c r="B18" s="11" t="s">
        <v>68</v>
      </c>
      <c r="C18" s="30">
        <v>9</v>
      </c>
      <c r="D18" s="9" t="s">
        <v>14</v>
      </c>
      <c r="E18" s="13">
        <f t="shared" si="1"/>
        <v>9</v>
      </c>
      <c r="F18" s="13">
        <f t="shared" si="1"/>
        <v>9</v>
      </c>
      <c r="G18" s="13">
        <f t="shared" si="1"/>
        <v>9</v>
      </c>
      <c r="H18" s="15">
        <f t="shared" si="1"/>
        <v>9</v>
      </c>
      <c r="J18" s="101" t="s">
        <v>113</v>
      </c>
    </row>
    <row r="19" spans="2:16" x14ac:dyDescent="0.25">
      <c r="B19" s="11" t="s">
        <v>21</v>
      </c>
      <c r="C19" s="30">
        <v>20</v>
      </c>
      <c r="D19" s="9" t="s">
        <v>17</v>
      </c>
      <c r="E19" s="13">
        <f t="shared" si="1"/>
        <v>20</v>
      </c>
      <c r="F19" s="13">
        <f t="shared" si="1"/>
        <v>20</v>
      </c>
      <c r="G19" s="13">
        <f t="shared" si="1"/>
        <v>20</v>
      </c>
      <c r="H19" s="15">
        <f t="shared" si="1"/>
        <v>20</v>
      </c>
      <c r="K19" s="75"/>
      <c r="L19" s="76"/>
      <c r="M19" s="113" t="s">
        <v>128</v>
      </c>
      <c r="N19" s="113"/>
      <c r="O19" s="113"/>
      <c r="P19" s="114"/>
    </row>
    <row r="20" spans="2:16" ht="15.75" thickBot="1" x14ac:dyDescent="0.3">
      <c r="B20" s="17" t="s">
        <v>78</v>
      </c>
      <c r="C20" s="31"/>
      <c r="D20" s="19" t="s">
        <v>18</v>
      </c>
      <c r="E20" s="18">
        <f>E17-E19+E18</f>
        <v>-125</v>
      </c>
      <c r="F20" s="18">
        <f>F17-F19+F18</f>
        <v>-125</v>
      </c>
      <c r="G20" s="18">
        <f>G17-G19+G18</f>
        <v>-125</v>
      </c>
      <c r="H20" s="32">
        <f>H17-H19+H18</f>
        <v>-125</v>
      </c>
      <c r="K20" s="77"/>
      <c r="L20" s="71"/>
      <c r="M20" s="47" t="s">
        <v>5</v>
      </c>
      <c r="N20" s="47" t="s">
        <v>6</v>
      </c>
      <c r="O20" s="72" t="s">
        <v>7</v>
      </c>
      <c r="P20" s="78" t="s">
        <v>8</v>
      </c>
    </row>
    <row r="21" spans="2:16" ht="15.75" thickBot="1" x14ac:dyDescent="0.3">
      <c r="B21" s="20"/>
      <c r="C21" s="23"/>
      <c r="D21" s="22"/>
      <c r="E21" s="23"/>
      <c r="F21" s="24"/>
      <c r="G21" s="25"/>
      <c r="H21" s="1"/>
      <c r="K21" s="115" t="s">
        <v>93</v>
      </c>
      <c r="L21" s="73" t="s">
        <v>91</v>
      </c>
      <c r="M21" s="74">
        <f>E224</f>
        <v>2035.4828045702375</v>
      </c>
      <c r="N21" s="74">
        <f>F224</f>
        <v>4456.1142038470689</v>
      </c>
      <c r="O21" s="74">
        <f>G224</f>
        <v>11136.594916144417</v>
      </c>
      <c r="P21" s="74">
        <f>H224</f>
        <v>9548.3372598083733</v>
      </c>
    </row>
    <row r="22" spans="2:16" x14ac:dyDescent="0.25">
      <c r="B22" s="26" t="s">
        <v>22</v>
      </c>
      <c r="C22" s="33"/>
      <c r="D22" s="34"/>
      <c r="E22" s="33"/>
      <c r="F22" s="33"/>
      <c r="G22" s="33"/>
      <c r="H22" s="29"/>
      <c r="K22" s="116"/>
      <c r="L22" s="47" t="s">
        <v>92</v>
      </c>
      <c r="M22" s="74">
        <f>E233</f>
        <v>408.31282317824963</v>
      </c>
      <c r="N22" s="74">
        <f>F233</f>
        <v>723.5734591375342</v>
      </c>
      <c r="O22" s="74">
        <f>G233</f>
        <v>1372.9714730855726</v>
      </c>
      <c r="P22" s="74">
        <f>H233</f>
        <v>739.2930770260657</v>
      </c>
    </row>
    <row r="23" spans="2:16" x14ac:dyDescent="0.25">
      <c r="B23" s="11" t="s">
        <v>23</v>
      </c>
      <c r="C23" s="35"/>
      <c r="D23" s="36"/>
      <c r="E23" s="37">
        <v>2</v>
      </c>
      <c r="F23" s="37">
        <v>2</v>
      </c>
      <c r="G23" s="37">
        <v>2</v>
      </c>
      <c r="H23" s="38">
        <v>2</v>
      </c>
      <c r="K23" s="115" t="s">
        <v>94</v>
      </c>
      <c r="L23" s="73" t="s">
        <v>91</v>
      </c>
      <c r="M23" s="74">
        <f>E269</f>
        <v>1014.1502980112805</v>
      </c>
      <c r="N23" s="74">
        <f>F269</f>
        <v>2025.7227150810431</v>
      </c>
      <c r="O23" s="74">
        <f>G269</f>
        <v>4492.6326503111541</v>
      </c>
      <c r="P23" s="74">
        <f>H269</f>
        <v>3148.2179378275509</v>
      </c>
    </row>
    <row r="24" spans="2:16" x14ac:dyDescent="0.25">
      <c r="B24" s="11" t="s">
        <v>24</v>
      </c>
      <c r="C24" s="35"/>
      <c r="D24" s="36"/>
      <c r="E24" s="13">
        <v>64</v>
      </c>
      <c r="F24" s="13">
        <v>128</v>
      </c>
      <c r="G24" s="13">
        <v>256</v>
      </c>
      <c r="H24" s="15">
        <v>15</v>
      </c>
      <c r="K24" s="116"/>
      <c r="L24" s="47" t="s">
        <v>92</v>
      </c>
      <c r="M24" s="74">
        <f>E278</f>
        <v>203.43604494142537</v>
      </c>
      <c r="N24" s="74">
        <f>F278</f>
        <v>328.93214247948202</v>
      </c>
      <c r="O24" s="74">
        <f>G278</f>
        <v>496.30777537715801</v>
      </c>
      <c r="P24" s="74">
        <f>H278</f>
        <v>243.75508144251432</v>
      </c>
    </row>
    <row r="25" spans="2:16" x14ac:dyDescent="0.25">
      <c r="B25" s="11" t="s">
        <v>25</v>
      </c>
      <c r="C25" s="35"/>
      <c r="D25" s="36"/>
      <c r="E25" s="37">
        <v>3.8</v>
      </c>
      <c r="F25" s="37">
        <v>3.3</v>
      </c>
      <c r="G25" s="37">
        <v>2.8</v>
      </c>
      <c r="H25" s="38">
        <v>2.7</v>
      </c>
      <c r="K25" s="116" t="s">
        <v>48</v>
      </c>
      <c r="L25" s="73" t="s">
        <v>91</v>
      </c>
      <c r="M25" s="74">
        <f>E314</f>
        <v>3520.0287924736244</v>
      </c>
      <c r="N25" s="74">
        <f>F314</f>
        <v>8281.9943489612469</v>
      </c>
      <c r="O25" s="74">
        <f>G314</f>
        <v>22736.084727521233</v>
      </c>
      <c r="P25" s="74">
        <f>H314</f>
        <v>22843.977839400788</v>
      </c>
    </row>
    <row r="26" spans="2:16" x14ac:dyDescent="0.25">
      <c r="B26" s="11" t="s">
        <v>26</v>
      </c>
      <c r="C26" s="35"/>
      <c r="D26" s="36"/>
      <c r="E26" s="13">
        <v>128</v>
      </c>
      <c r="F26" s="13">
        <v>256</v>
      </c>
      <c r="G26" s="13">
        <v>1024</v>
      </c>
      <c r="H26" s="15">
        <v>1024</v>
      </c>
      <c r="K26" s="116"/>
      <c r="L26" s="47" t="s">
        <v>92</v>
      </c>
      <c r="M26" s="74">
        <f>E323</f>
        <v>706.10908168644073</v>
      </c>
      <c r="N26" s="74">
        <f>F323</f>
        <v>1344.8109777935715</v>
      </c>
      <c r="O26" s="74">
        <f>G323</f>
        <v>2803.0107924003091</v>
      </c>
      <c r="P26" s="74">
        <f>H323</f>
        <v>1768.72624090205</v>
      </c>
    </row>
    <row r="27" spans="2:16" ht="15.75" thickBot="1" x14ac:dyDescent="0.3">
      <c r="B27" s="39" t="s">
        <v>27</v>
      </c>
      <c r="C27" s="18"/>
      <c r="D27" s="19"/>
      <c r="E27" s="40">
        <v>4.3</v>
      </c>
      <c r="F27" s="40">
        <v>3.8</v>
      </c>
      <c r="G27" s="40">
        <v>3.3</v>
      </c>
      <c r="H27" s="41">
        <v>2.7</v>
      </c>
      <c r="K27" s="116" t="s">
        <v>50</v>
      </c>
      <c r="L27" s="73" t="s">
        <v>91</v>
      </c>
      <c r="M27" s="74">
        <f>E359</f>
        <v>2264.3290165127432</v>
      </c>
      <c r="N27" s="74">
        <f>F359</f>
        <v>5027.0920793926589</v>
      </c>
      <c r="O27" s="74">
        <f>G359</f>
        <v>12795.178931791967</v>
      </c>
      <c r="P27" s="74">
        <f>H359</f>
        <v>11314.10864159948</v>
      </c>
    </row>
    <row r="28" spans="2:16" ht="15.75" thickBot="1" x14ac:dyDescent="0.3">
      <c r="B28" s="1"/>
      <c r="C28" s="1"/>
      <c r="D28" s="1"/>
      <c r="E28" s="1"/>
      <c r="F28" s="1"/>
      <c r="G28" s="1"/>
      <c r="H28" s="1"/>
      <c r="K28" s="117"/>
      <c r="L28" s="55" t="s">
        <v>92</v>
      </c>
      <c r="M28" s="80">
        <f>E368</f>
        <v>454.2188080689557</v>
      </c>
      <c r="N28" s="80">
        <f>F368</f>
        <v>816.28751842776626</v>
      </c>
      <c r="O28" s="80">
        <f>G368</f>
        <v>1577.449462663754</v>
      </c>
      <c r="P28" s="80">
        <f>H368</f>
        <v>876.01034230991763</v>
      </c>
    </row>
    <row r="29" spans="2:16" x14ac:dyDescent="0.25">
      <c r="B29" s="26" t="s">
        <v>28</v>
      </c>
      <c r="C29" s="27"/>
      <c r="D29" s="28"/>
      <c r="E29" s="27"/>
      <c r="F29" s="27"/>
      <c r="G29" s="27"/>
      <c r="H29" s="29"/>
    </row>
    <row r="30" spans="2:16" x14ac:dyDescent="0.25">
      <c r="B30" s="11" t="s">
        <v>65</v>
      </c>
      <c r="C30" s="12">
        <v>0</v>
      </c>
      <c r="D30" s="9" t="s">
        <v>14</v>
      </c>
      <c r="E30" s="13">
        <f>$C$30</f>
        <v>0</v>
      </c>
      <c r="F30" s="13">
        <f>$C$30</f>
        <v>0</v>
      </c>
      <c r="G30" s="13">
        <f>$C$30</f>
        <v>0</v>
      </c>
      <c r="H30" s="15">
        <f>$C$30</f>
        <v>0</v>
      </c>
    </row>
    <row r="31" spans="2:16" ht="15.75" thickBot="1" x14ac:dyDescent="0.3">
      <c r="B31" s="7" t="s">
        <v>30</v>
      </c>
      <c r="C31" s="35"/>
      <c r="D31" s="36" t="s">
        <v>18</v>
      </c>
      <c r="E31" s="35">
        <f>E20-E30</f>
        <v>-125</v>
      </c>
      <c r="F31" s="35">
        <f>F20-F30</f>
        <v>-125</v>
      </c>
      <c r="G31" s="35">
        <f>G20-G30</f>
        <v>-125</v>
      </c>
      <c r="H31" s="42">
        <f>H20-H30</f>
        <v>-125</v>
      </c>
      <c r="J31" s="101" t="s">
        <v>106</v>
      </c>
    </row>
    <row r="32" spans="2:16" x14ac:dyDescent="0.25">
      <c r="B32" s="11" t="s">
        <v>66</v>
      </c>
      <c r="C32" s="8"/>
      <c r="D32" s="9"/>
      <c r="E32" s="13"/>
      <c r="F32" s="13"/>
      <c r="G32" s="13"/>
      <c r="H32" s="15"/>
      <c r="K32" s="75"/>
      <c r="L32" s="113" t="s">
        <v>128</v>
      </c>
      <c r="M32" s="113"/>
      <c r="N32" s="113"/>
      <c r="O32" s="114"/>
    </row>
    <row r="33" spans="2:15" x14ac:dyDescent="0.25">
      <c r="B33" s="43" t="s">
        <v>32</v>
      </c>
      <c r="C33" s="44"/>
      <c r="D33" s="9" t="s">
        <v>18</v>
      </c>
      <c r="E33" s="13">
        <f>E31-E12</f>
        <v>-125</v>
      </c>
      <c r="F33" s="13">
        <f>F31-F12</f>
        <v>-125</v>
      </c>
      <c r="G33" s="13">
        <f>G31-G12</f>
        <v>-125</v>
      </c>
      <c r="H33" s="13">
        <f>H31-H12</f>
        <v>-125</v>
      </c>
      <c r="K33" s="77"/>
      <c r="L33" s="47" t="s">
        <v>5</v>
      </c>
      <c r="M33" s="47" t="s">
        <v>6</v>
      </c>
      <c r="N33" s="72" t="s">
        <v>7</v>
      </c>
      <c r="O33" s="78" t="s">
        <v>8</v>
      </c>
    </row>
    <row r="34" spans="2:15" x14ac:dyDescent="0.25">
      <c r="B34" s="7" t="s">
        <v>39</v>
      </c>
      <c r="C34" s="13"/>
      <c r="D34" s="47" t="s">
        <v>14</v>
      </c>
      <c r="E34" s="35">
        <f>-E33+E13</f>
        <v>136</v>
      </c>
      <c r="F34" s="35">
        <f>-F33+F13</f>
        <v>136</v>
      </c>
      <c r="G34" s="35">
        <f>-G33+G13</f>
        <v>136</v>
      </c>
      <c r="H34" s="42">
        <f>-H33+H13</f>
        <v>136</v>
      </c>
      <c r="K34" s="100" t="s">
        <v>117</v>
      </c>
      <c r="L34" s="74">
        <f>E406</f>
        <v>661.87261514707416</v>
      </c>
      <c r="M34" s="74">
        <f>F406</f>
        <v>1249.8757347433859</v>
      </c>
      <c r="N34" s="74">
        <f>G406</f>
        <v>2576.3984327650651</v>
      </c>
      <c r="O34" s="74">
        <f>H406</f>
        <v>1595.5592366752107</v>
      </c>
    </row>
    <row r="35" spans="2:15" x14ac:dyDescent="0.25">
      <c r="B35" s="11" t="s">
        <v>33</v>
      </c>
      <c r="C35" s="8"/>
      <c r="D35" s="48" t="s">
        <v>14</v>
      </c>
      <c r="E35" s="13">
        <f>-10*E23*LOG(0.3/(4*PI()*E24*$C$5),10)</f>
        <v>83.908488987370035</v>
      </c>
      <c r="F35" s="13">
        <f>-10*F23*LOG(0.3/(4*PI()*F24*$C$5),10)</f>
        <v>89.929088900649646</v>
      </c>
      <c r="G35" s="13">
        <f>-10*G23*LOG(0.3/(4*PI()*G24*$C$5),10)</f>
        <v>95.949688813929271</v>
      </c>
      <c r="H35" s="15">
        <f>-10*H23*LOG(0.3/(4*PI()*H24*$C$5),10)</f>
        <v>71.306714688805911</v>
      </c>
      <c r="K35" s="100" t="s">
        <v>94</v>
      </c>
      <c r="L35" s="74">
        <f>E442</f>
        <v>329.76859759747919</v>
      </c>
      <c r="M35" s="74">
        <f>F442</f>
        <v>568.18599144349434</v>
      </c>
      <c r="N35" s="74">
        <f>G442</f>
        <v>1039.3492630742214</v>
      </c>
      <c r="O35" s="74">
        <f>H442</f>
        <v>526.07779481263799</v>
      </c>
    </row>
    <row r="36" spans="2:15" x14ac:dyDescent="0.25">
      <c r="B36" s="11" t="s">
        <v>41</v>
      </c>
      <c r="C36" s="8"/>
      <c r="D36" s="48" t="s">
        <v>14</v>
      </c>
      <c r="E36" s="13">
        <f>-E34+E35</f>
        <v>-52.091511012629965</v>
      </c>
      <c r="F36" s="13">
        <f>-F34+F35</f>
        <v>-46.070911099350354</v>
      </c>
      <c r="G36" s="13">
        <f>-G34+G35</f>
        <v>-40.050311186070729</v>
      </c>
      <c r="H36" s="15">
        <f>-H34+H35</f>
        <v>-64.693285311194089</v>
      </c>
      <c r="K36" s="100" t="s">
        <v>118</v>
      </c>
      <c r="L36" s="74">
        <f>E479</f>
        <v>1144.5985478415389</v>
      </c>
      <c r="M36" s="74">
        <f>F479</f>
        <v>2322.9799099654679</v>
      </c>
      <c r="N36" s="74">
        <f>G479</f>
        <v>5259.8854048540143</v>
      </c>
      <c r="O36" s="74">
        <f>H479</f>
        <v>3817.3054482986731</v>
      </c>
    </row>
    <row r="37" spans="2:15" x14ac:dyDescent="0.25">
      <c r="B37" s="11" t="s">
        <v>34</v>
      </c>
      <c r="C37" s="8"/>
      <c r="D37" s="48" t="s">
        <v>14</v>
      </c>
      <c r="E37" s="13">
        <f>E35+10*E25*LOG(E26/E24,10)</f>
        <v>95.347628822601322</v>
      </c>
      <c r="F37" s="13">
        <f>F35+10*F25*LOG(F26/F24,10)</f>
        <v>99.863078757561027</v>
      </c>
      <c r="G37" s="13">
        <f>G35+10*G25*LOG(G26/G24,10)</f>
        <v>112.80736857111222</v>
      </c>
      <c r="H37" s="15">
        <f>H35+10*H25*LOG(H26/H24,10)</f>
        <v>120.83034952357744</v>
      </c>
      <c r="K37" s="100" t="s">
        <v>119</v>
      </c>
      <c r="L37" s="74">
        <f>E515</f>
        <v>736.28593881888423</v>
      </c>
      <c r="M37" s="74">
        <f>F515</f>
        <v>1410.026789916893</v>
      </c>
      <c r="N37" s="74">
        <f>G515</f>
        <v>2960.1039810677012</v>
      </c>
      <c r="O37" s="74">
        <f>H515</f>
        <v>1890.6255672218647</v>
      </c>
    </row>
    <row r="38" spans="2:15" x14ac:dyDescent="0.25">
      <c r="B38" s="11" t="s">
        <v>41</v>
      </c>
      <c r="C38" s="8"/>
      <c r="D38" s="48" t="s">
        <v>14</v>
      </c>
      <c r="E38" s="13">
        <f>-E34+E37</f>
        <v>-40.652371177398678</v>
      </c>
      <c r="F38" s="13">
        <f>-F34+F37</f>
        <v>-36.136921242438973</v>
      </c>
      <c r="G38" s="13">
        <f>-G34+G37</f>
        <v>-23.192631428887779</v>
      </c>
      <c r="H38" s="15">
        <f>-H34+H37</f>
        <v>-15.169650476422561</v>
      </c>
    </row>
    <row r="39" spans="2:15" ht="18" x14ac:dyDescent="0.25">
      <c r="B39" s="7" t="s">
        <v>69</v>
      </c>
      <c r="C39" s="44"/>
      <c r="D39" s="47" t="s">
        <v>14</v>
      </c>
      <c r="E39" s="56">
        <f>IF(E38&lt;0,E$26*POWER(10,-E38/(10*E$27)),IF(E36&lt;0,E$24*POWER(10,-E36/(10*E$25)),0.3*POWER(10,E34/(10*E$23))/(4*PI()*$C$5)))</f>
        <v>1128.7920720013872</v>
      </c>
      <c r="F39" s="56">
        <f>IF(F38&lt;0,F$26*POWER(10,-F38/(10*F$27)),IF(F36&lt;0,F$24*POWER(10,-F36/(10*F$25)),0.3*POWER(10,F34/(10*F$23))/(4*PI()*$C$5)))</f>
        <v>2286.7125588298682</v>
      </c>
      <c r="G39" s="56">
        <f>IF(G38&lt;0,G$26*POWER(10,-G38/(10*G$27)),IF(G36&lt;0,G$24*POWER(10,-G36/(10*G$25)),0.3*POWER(10,G34/(10*G$23))/(4*PI()*$C$5)))</f>
        <v>5165.4358174475174</v>
      </c>
      <c r="H39" s="57">
        <f>IF(H38&lt;0,H$26*POWER(10,-H38/(10*H$27)),IF(H36&lt;0,H$24*POWER(10,-H36/(10*H$25)),0.3*POWER(10,H34/(10*H$23))/(4*PI()*$C$5)))</f>
        <v>3733.6952147849515</v>
      </c>
    </row>
    <row r="40" spans="2:15" x14ac:dyDescent="0.25">
      <c r="B40" s="11" t="s">
        <v>70</v>
      </c>
      <c r="C40" s="8"/>
      <c r="D40" s="9"/>
      <c r="E40" s="13"/>
      <c r="F40" s="13"/>
      <c r="G40" s="13"/>
      <c r="H40" s="15"/>
    </row>
    <row r="41" spans="2:15" x14ac:dyDescent="0.25">
      <c r="B41" s="11" t="s">
        <v>40</v>
      </c>
      <c r="C41" s="16">
        <v>30</v>
      </c>
      <c r="D41" s="48" t="s">
        <v>14</v>
      </c>
      <c r="E41" s="13">
        <f>$C41</f>
        <v>30</v>
      </c>
      <c r="F41" s="13">
        <f>$C41</f>
        <v>30</v>
      </c>
      <c r="G41" s="13">
        <f>$C41</f>
        <v>30</v>
      </c>
      <c r="H41" s="15">
        <f>$C41</f>
        <v>30</v>
      </c>
    </row>
    <row r="42" spans="2:15" x14ac:dyDescent="0.25">
      <c r="B42" s="43" t="s">
        <v>32</v>
      </c>
      <c r="C42" s="8"/>
      <c r="D42" s="48" t="s">
        <v>18</v>
      </c>
      <c r="E42" s="13">
        <f>E33+E41</f>
        <v>-95</v>
      </c>
      <c r="F42" s="13">
        <f>F33+F41</f>
        <v>-95</v>
      </c>
      <c r="G42" s="13">
        <f>G33+G41</f>
        <v>-95</v>
      </c>
      <c r="H42" s="15">
        <f>H33+H41</f>
        <v>-95</v>
      </c>
    </row>
    <row r="43" spans="2:15" x14ac:dyDescent="0.25">
      <c r="B43" s="7" t="s">
        <v>39</v>
      </c>
      <c r="C43" s="45"/>
      <c r="D43" s="47" t="s">
        <v>14</v>
      </c>
      <c r="E43" s="35">
        <f>-E42+E13</f>
        <v>106</v>
      </c>
      <c r="F43" s="35">
        <f>-F42+F13</f>
        <v>106</v>
      </c>
      <c r="G43" s="35">
        <f>-G42+G13</f>
        <v>106</v>
      </c>
      <c r="H43" s="42">
        <f>-H42+H13</f>
        <v>106</v>
      </c>
    </row>
    <row r="44" spans="2:15" x14ac:dyDescent="0.25">
      <c r="B44" s="11" t="s">
        <v>33</v>
      </c>
      <c r="C44" s="8"/>
      <c r="D44" s="48" t="s">
        <v>14</v>
      </c>
      <c r="E44" s="13">
        <f>-10*E$23*LOG(0.3/(4*PI()*E$24*$C$5),10)</f>
        <v>83.908488987370035</v>
      </c>
      <c r="F44" s="13">
        <f>-10*F$23*LOG(0.3/(4*PI()*F$24*$C$5),10)</f>
        <v>89.929088900649646</v>
      </c>
      <c r="G44" s="13">
        <f>-10*G$23*LOG(0.3/(4*PI()*G$24*$C$5),10)</f>
        <v>95.949688813929271</v>
      </c>
      <c r="H44" s="15">
        <f>-10*H$23*LOG(0.3/(4*PI()*H$24*$C$5),10)</f>
        <v>71.306714688805911</v>
      </c>
    </row>
    <row r="45" spans="2:15" x14ac:dyDescent="0.25">
      <c r="B45" s="11" t="s">
        <v>41</v>
      </c>
      <c r="C45" s="8"/>
      <c r="D45" s="48" t="s">
        <v>14</v>
      </c>
      <c r="E45" s="13">
        <f>-E43+E44</f>
        <v>-22.091511012629965</v>
      </c>
      <c r="F45" s="13">
        <f>-F43+F44</f>
        <v>-16.070911099350354</v>
      </c>
      <c r="G45" s="13">
        <f>-G43+G44</f>
        <v>-10.050311186070729</v>
      </c>
      <c r="H45" s="15">
        <f>-H43+H44</f>
        <v>-34.693285311194089</v>
      </c>
    </row>
    <row r="46" spans="2:15" x14ac:dyDescent="0.25">
      <c r="B46" s="11" t="s">
        <v>34</v>
      </c>
      <c r="C46" s="8"/>
      <c r="D46" s="48" t="s">
        <v>14</v>
      </c>
      <c r="E46" s="13">
        <f>E44+10*E$25*LOG(E$26/E$24,10)</f>
        <v>95.347628822601322</v>
      </c>
      <c r="F46" s="13">
        <f>F44+10*F$25*LOG(F$26/F$24,10)</f>
        <v>99.863078757561027</v>
      </c>
      <c r="G46" s="13">
        <f>G44+10*G$25*LOG(G$26/G$24,10)</f>
        <v>112.80736857111222</v>
      </c>
      <c r="H46" s="15">
        <f>H44+10*H$25*LOG(H$26/H$24,10)</f>
        <v>120.83034952357744</v>
      </c>
    </row>
    <row r="47" spans="2:15" x14ac:dyDescent="0.25">
      <c r="B47" s="11" t="s">
        <v>41</v>
      </c>
      <c r="C47" s="8"/>
      <c r="D47" s="48" t="s">
        <v>14</v>
      </c>
      <c r="E47" s="13">
        <f>-E43+E46</f>
        <v>-10.652371177398678</v>
      </c>
      <c r="F47" s="13">
        <f>-F43+F46</f>
        <v>-6.136921242438973</v>
      </c>
      <c r="G47" s="13">
        <f>-G43+G46</f>
        <v>6.8073685711122209</v>
      </c>
      <c r="H47" s="15">
        <f>-H43+H46</f>
        <v>14.830349523577439</v>
      </c>
    </row>
    <row r="48" spans="2:15" ht="18.75" thickBot="1" x14ac:dyDescent="0.3">
      <c r="B48" s="17" t="s">
        <v>71</v>
      </c>
      <c r="C48" s="46"/>
      <c r="D48" s="55" t="s">
        <v>38</v>
      </c>
      <c r="E48" s="58">
        <f>IF(E47&lt;0,E$26*POWER(10,-E47/(10*E$27)),IF(E45&lt;0,E$24*POWER(10,-E45/(10*E$25)),0.3*POWER(10,E43/(10*E$23))/(4*PI()*$C$5)))</f>
        <v>226.43290165127436</v>
      </c>
      <c r="F48" s="58">
        <f>IF(F47&lt;0,F$26*POWER(10,-F47/(10*F$27)),IF(F45&lt;0,F$24*POWER(10,-F45/(10*F$25)),0.3*POWER(10,F43/(10*F$23))/(4*PI()*$C$5)))</f>
        <v>371.31106622386619</v>
      </c>
      <c r="G48" s="58">
        <f>IF(G47&lt;0,G$26*POWER(10,-G47/(10*G$27)),IF(G45&lt;0,G$24*POWER(10,-G45/(10*G$25)),0.3*POWER(10,G43/(10*G$23))/(4*PI()*$C$5)))</f>
        <v>585.03203881877494</v>
      </c>
      <c r="H48" s="59">
        <f>IF(H47&lt;0,H$26*POWER(10,-H47/(10*H$27)),IF(H45&lt;0,H$24*POWER(10,-H45/(10*H$25)),0.3*POWER(10,H43/(10*H$23))/(4*PI()*$C$5)))</f>
        <v>289.08646070082995</v>
      </c>
    </row>
    <row r="49" spans="2:8" ht="18" x14ac:dyDescent="0.25">
      <c r="B49" s="51"/>
      <c r="C49" s="52"/>
      <c r="D49" s="53"/>
      <c r="E49" s="54"/>
      <c r="F49" s="54"/>
      <c r="G49" s="54"/>
      <c r="H49" s="54"/>
    </row>
    <row r="50" spans="2:8" x14ac:dyDescent="0.25">
      <c r="B50" s="51" t="s">
        <v>47</v>
      </c>
    </row>
    <row r="51" spans="2:8" ht="15.75" thickBot="1" x14ac:dyDescent="0.3">
      <c r="B51" s="1" t="s">
        <v>0</v>
      </c>
      <c r="C51" s="1">
        <v>5.85</v>
      </c>
      <c r="D51" s="1"/>
      <c r="E51" s="1" t="s">
        <v>1</v>
      </c>
      <c r="F51" s="1">
        <f>300000000/C51/10^9</f>
        <v>5.1282051282051287E-2</v>
      </c>
      <c r="G51" s="1"/>
      <c r="H51" s="1"/>
    </row>
    <row r="52" spans="2:8" x14ac:dyDescent="0.25">
      <c r="B52" s="2" t="s">
        <v>2</v>
      </c>
      <c r="C52" s="3" t="s">
        <v>3</v>
      </c>
      <c r="D52" s="3" t="s">
        <v>4</v>
      </c>
      <c r="E52" s="4" t="s">
        <v>5</v>
      </c>
      <c r="F52" s="4" t="s">
        <v>6</v>
      </c>
      <c r="G52" s="5" t="s">
        <v>7</v>
      </c>
      <c r="H52" s="6" t="s">
        <v>8</v>
      </c>
    </row>
    <row r="53" spans="2:8" x14ac:dyDescent="0.25">
      <c r="B53" s="7" t="s">
        <v>42</v>
      </c>
      <c r="C53" s="8"/>
      <c r="D53" s="9"/>
      <c r="E53" s="9"/>
      <c r="F53" s="9"/>
      <c r="G53" s="9"/>
      <c r="H53" s="10"/>
    </row>
    <row r="54" spans="2:8" x14ac:dyDescent="0.25">
      <c r="B54" s="11" t="s">
        <v>9</v>
      </c>
      <c r="C54" s="12">
        <v>20</v>
      </c>
      <c r="D54" s="9" t="s">
        <v>10</v>
      </c>
      <c r="E54" s="13">
        <f>C54</f>
        <v>20</v>
      </c>
      <c r="F54" s="13">
        <f>E54</f>
        <v>20</v>
      </c>
      <c r="G54" s="13">
        <f>F54</f>
        <v>20</v>
      </c>
      <c r="H54" s="49">
        <f>G54</f>
        <v>20</v>
      </c>
    </row>
    <row r="55" spans="2:8" x14ac:dyDescent="0.25">
      <c r="B55" s="11" t="s">
        <v>11</v>
      </c>
      <c r="C55" s="12">
        <f>$C$1</f>
        <v>26</v>
      </c>
      <c r="D55" s="9" t="s">
        <v>12</v>
      </c>
      <c r="E55" s="13">
        <f>$C55</f>
        <v>26</v>
      </c>
      <c r="F55" s="13">
        <f>$C55</f>
        <v>26</v>
      </c>
      <c r="G55" s="13">
        <f>$C55</f>
        <v>26</v>
      </c>
      <c r="H55" s="15">
        <f>$C55</f>
        <v>26</v>
      </c>
    </row>
    <row r="56" spans="2:8" x14ac:dyDescent="0.25">
      <c r="B56" s="11" t="s">
        <v>13</v>
      </c>
      <c r="C56" s="12">
        <v>0</v>
      </c>
      <c r="D56" s="9" t="s">
        <v>14</v>
      </c>
      <c r="E56" s="13">
        <f>$C56</f>
        <v>0</v>
      </c>
      <c r="F56" s="13">
        <f t="shared" ref="F56:H57" si="2">$C56</f>
        <v>0</v>
      </c>
      <c r="G56" s="13">
        <f t="shared" si="2"/>
        <v>0</v>
      </c>
      <c r="H56" s="15">
        <f t="shared" si="2"/>
        <v>0</v>
      </c>
    </row>
    <row r="57" spans="2:8" x14ac:dyDescent="0.25">
      <c r="B57" s="11" t="s">
        <v>15</v>
      </c>
      <c r="C57" s="12">
        <v>15</v>
      </c>
      <c r="D57" s="9" t="s">
        <v>14</v>
      </c>
      <c r="E57" s="13">
        <f>$C57</f>
        <v>15</v>
      </c>
      <c r="F57" s="13">
        <f t="shared" si="2"/>
        <v>15</v>
      </c>
      <c r="G57" s="13">
        <f t="shared" si="2"/>
        <v>15</v>
      </c>
      <c r="H57" s="15">
        <f t="shared" si="2"/>
        <v>15</v>
      </c>
    </row>
    <row r="58" spans="2:8" x14ac:dyDescent="0.25">
      <c r="B58" s="11" t="s">
        <v>16</v>
      </c>
      <c r="C58" s="16">
        <v>0</v>
      </c>
      <c r="D58" s="9" t="s">
        <v>17</v>
      </c>
      <c r="E58" s="13">
        <v>0</v>
      </c>
      <c r="F58" s="13">
        <v>0</v>
      </c>
      <c r="G58" s="13">
        <v>0</v>
      </c>
      <c r="H58" s="15">
        <v>0</v>
      </c>
    </row>
    <row r="59" spans="2:8" ht="15.75" thickBot="1" x14ac:dyDescent="0.3">
      <c r="B59" s="17" t="s">
        <v>110</v>
      </c>
      <c r="C59" s="18"/>
      <c r="D59" s="19" t="s">
        <v>18</v>
      </c>
      <c r="E59" s="18">
        <f>E55-SUM(E56:E58)-10*LOG10(C54/1)</f>
        <v>-2.0102999566398125</v>
      </c>
      <c r="F59" s="18">
        <f>F55-SUM(F56:F58)-10*LOG10(F54/1)</f>
        <v>-2.0102999566398125</v>
      </c>
      <c r="G59" s="18">
        <f>G55-SUM(G56:G58)-10*LOG10(G54/1)</f>
        <v>-2.0102999566398125</v>
      </c>
      <c r="H59" s="32">
        <f>H55-SUM(H56:H58)-10*LOG10(H54/1)</f>
        <v>-2.0102999566398125</v>
      </c>
    </row>
    <row r="60" spans="2:8" ht="15.75" thickBot="1" x14ac:dyDescent="0.3">
      <c r="B60" s="20"/>
      <c r="C60" s="21"/>
      <c r="D60" s="22"/>
      <c r="E60" s="23"/>
      <c r="F60" s="24"/>
      <c r="G60" s="25"/>
      <c r="H60" s="1"/>
    </row>
    <row r="61" spans="2:8" x14ac:dyDescent="0.25">
      <c r="B61" s="26" t="s">
        <v>67</v>
      </c>
      <c r="C61" s="27"/>
      <c r="D61" s="28"/>
      <c r="E61" s="27"/>
      <c r="F61" s="27"/>
      <c r="G61" s="27"/>
      <c r="H61" s="29"/>
    </row>
    <row r="62" spans="2:8" x14ac:dyDescent="0.25">
      <c r="B62" s="7" t="s">
        <v>19</v>
      </c>
      <c r="C62" s="30">
        <v>0.25</v>
      </c>
      <c r="D62" s="9" t="s">
        <v>10</v>
      </c>
      <c r="E62" s="60">
        <f t="shared" ref="E62:H65" si="3">$C62</f>
        <v>0.25</v>
      </c>
      <c r="F62" s="60">
        <f t="shared" si="3"/>
        <v>0.25</v>
      </c>
      <c r="G62" s="60">
        <f t="shared" si="3"/>
        <v>0.25</v>
      </c>
      <c r="H62" s="61">
        <f t="shared" si="3"/>
        <v>0.25</v>
      </c>
    </row>
    <row r="63" spans="2:8" x14ac:dyDescent="0.25">
      <c r="B63" s="11" t="s">
        <v>64</v>
      </c>
      <c r="C63" s="30">
        <v>-114</v>
      </c>
      <c r="D63" s="9" t="s">
        <v>18</v>
      </c>
      <c r="E63" s="13">
        <f t="shared" si="3"/>
        <v>-114</v>
      </c>
      <c r="F63" s="13">
        <f t="shared" si="3"/>
        <v>-114</v>
      </c>
      <c r="G63" s="13">
        <f t="shared" si="3"/>
        <v>-114</v>
      </c>
      <c r="H63" s="15">
        <f t="shared" si="3"/>
        <v>-114</v>
      </c>
    </row>
    <row r="64" spans="2:8" x14ac:dyDescent="0.25">
      <c r="B64" s="11" t="s">
        <v>68</v>
      </c>
      <c r="C64" s="30">
        <v>9</v>
      </c>
      <c r="D64" s="9" t="s">
        <v>14</v>
      </c>
      <c r="E64" s="13">
        <f t="shared" si="3"/>
        <v>9</v>
      </c>
      <c r="F64" s="13">
        <f t="shared" si="3"/>
        <v>9</v>
      </c>
      <c r="G64" s="13">
        <f t="shared" si="3"/>
        <v>9</v>
      </c>
      <c r="H64" s="15">
        <f t="shared" si="3"/>
        <v>9</v>
      </c>
    </row>
    <row r="65" spans="2:8" x14ac:dyDescent="0.25">
      <c r="B65" s="11" t="s">
        <v>21</v>
      </c>
      <c r="C65" s="30">
        <v>20</v>
      </c>
      <c r="D65" s="9" t="s">
        <v>17</v>
      </c>
      <c r="E65" s="13">
        <f t="shared" si="3"/>
        <v>20</v>
      </c>
      <c r="F65" s="13">
        <f t="shared" si="3"/>
        <v>20</v>
      </c>
      <c r="G65" s="13">
        <f t="shared" si="3"/>
        <v>20</v>
      </c>
      <c r="H65" s="15">
        <f t="shared" si="3"/>
        <v>20</v>
      </c>
    </row>
    <row r="66" spans="2:8" ht="15.75" thickBot="1" x14ac:dyDescent="0.3">
      <c r="B66" s="17" t="s">
        <v>78</v>
      </c>
      <c r="C66" s="31"/>
      <c r="D66" s="19" t="s">
        <v>18</v>
      </c>
      <c r="E66" s="18">
        <f>E63-E65+E64</f>
        <v>-125</v>
      </c>
      <c r="F66" s="18">
        <f>F63-F65+F64</f>
        <v>-125</v>
      </c>
      <c r="G66" s="18">
        <f>G63-G65+G64</f>
        <v>-125</v>
      </c>
      <c r="H66" s="32">
        <f>H63-H65+H64</f>
        <v>-125</v>
      </c>
    </row>
    <row r="67" spans="2:8" ht="15.75" thickBot="1" x14ac:dyDescent="0.3">
      <c r="B67" s="20"/>
      <c r="C67" s="23"/>
      <c r="D67" s="22"/>
      <c r="E67" s="23"/>
      <c r="F67" s="24"/>
      <c r="G67" s="25"/>
      <c r="H67" s="1"/>
    </row>
    <row r="68" spans="2:8" x14ac:dyDescent="0.25">
      <c r="B68" s="26" t="s">
        <v>22</v>
      </c>
      <c r="C68" s="33"/>
      <c r="D68" s="34"/>
      <c r="E68" s="33"/>
      <c r="F68" s="33"/>
      <c r="G68" s="33"/>
      <c r="H68" s="29"/>
    </row>
    <row r="69" spans="2:8" x14ac:dyDescent="0.25">
      <c r="B69" s="11" t="s">
        <v>23</v>
      </c>
      <c r="C69" s="35"/>
      <c r="D69" s="36"/>
      <c r="E69" s="37">
        <v>2</v>
      </c>
      <c r="F69" s="37">
        <v>2</v>
      </c>
      <c r="G69" s="37">
        <v>2</v>
      </c>
      <c r="H69" s="38">
        <v>2</v>
      </c>
    </row>
    <row r="70" spans="2:8" x14ac:dyDescent="0.25">
      <c r="B70" s="11" t="s">
        <v>24</v>
      </c>
      <c r="C70" s="35"/>
      <c r="D70" s="36"/>
      <c r="E70" s="13">
        <v>64</v>
      </c>
      <c r="F70" s="13">
        <v>128</v>
      </c>
      <c r="G70" s="13">
        <v>256</v>
      </c>
      <c r="H70" s="15">
        <v>15</v>
      </c>
    </row>
    <row r="71" spans="2:8" x14ac:dyDescent="0.25">
      <c r="B71" s="11" t="s">
        <v>25</v>
      </c>
      <c r="C71" s="35"/>
      <c r="D71" s="36"/>
      <c r="E71" s="37">
        <v>3.8</v>
      </c>
      <c r="F71" s="37">
        <v>3.3</v>
      </c>
      <c r="G71" s="37">
        <v>2.8</v>
      </c>
      <c r="H71" s="38">
        <v>2.7</v>
      </c>
    </row>
    <row r="72" spans="2:8" x14ac:dyDescent="0.25">
      <c r="B72" s="11" t="s">
        <v>26</v>
      </c>
      <c r="C72" s="35"/>
      <c r="D72" s="36"/>
      <c r="E72" s="13">
        <v>128</v>
      </c>
      <c r="F72" s="13">
        <v>256</v>
      </c>
      <c r="G72" s="13">
        <v>1024</v>
      </c>
      <c r="H72" s="15">
        <v>1024</v>
      </c>
    </row>
    <row r="73" spans="2:8" ht="15.75" thickBot="1" x14ac:dyDescent="0.3">
      <c r="B73" s="39" t="s">
        <v>27</v>
      </c>
      <c r="C73" s="18"/>
      <c r="D73" s="19"/>
      <c r="E73" s="40">
        <v>4.3</v>
      </c>
      <c r="F73" s="40">
        <v>3.8</v>
      </c>
      <c r="G73" s="40">
        <v>3.3</v>
      </c>
      <c r="H73" s="41">
        <v>2.7</v>
      </c>
    </row>
    <row r="74" spans="2:8" ht="15.75" thickBot="1" x14ac:dyDescent="0.3">
      <c r="B74" s="1"/>
      <c r="C74" s="1"/>
      <c r="D74" s="1"/>
      <c r="E74" s="1"/>
      <c r="F74" s="1"/>
      <c r="G74" s="1"/>
      <c r="H74" s="1"/>
    </row>
    <row r="75" spans="2:8" x14ac:dyDescent="0.25">
      <c r="B75" s="26" t="s">
        <v>28</v>
      </c>
      <c r="C75" s="27"/>
      <c r="D75" s="28"/>
      <c r="E75" s="27"/>
      <c r="F75" s="27"/>
      <c r="G75" s="27"/>
      <c r="H75" s="29"/>
    </row>
    <row r="76" spans="2:8" x14ac:dyDescent="0.25">
      <c r="B76" s="11" t="s">
        <v>65</v>
      </c>
      <c r="C76" s="12">
        <v>0</v>
      </c>
      <c r="D76" s="9" t="s">
        <v>14</v>
      </c>
      <c r="E76" s="13">
        <f>$C$30</f>
        <v>0</v>
      </c>
      <c r="F76" s="13">
        <f>$C$30</f>
        <v>0</v>
      </c>
      <c r="G76" s="13">
        <f>$C$30</f>
        <v>0</v>
      </c>
      <c r="H76" s="15">
        <f>$C$30</f>
        <v>0</v>
      </c>
    </row>
    <row r="77" spans="2:8" x14ac:dyDescent="0.25">
      <c r="B77" s="7" t="s">
        <v>30</v>
      </c>
      <c r="C77" s="35"/>
      <c r="D77" s="36" t="s">
        <v>18</v>
      </c>
      <c r="E77" s="35">
        <f>E66-E76</f>
        <v>-125</v>
      </c>
      <c r="F77" s="35">
        <f>F66-F76</f>
        <v>-125</v>
      </c>
      <c r="G77" s="35">
        <f>G66-G76</f>
        <v>-125</v>
      </c>
      <c r="H77" s="42">
        <f>H66-H76</f>
        <v>-125</v>
      </c>
    </row>
    <row r="78" spans="2:8" x14ac:dyDescent="0.25">
      <c r="B78" s="11" t="s">
        <v>66</v>
      </c>
      <c r="C78" s="8"/>
      <c r="D78" s="9"/>
      <c r="E78" s="13"/>
      <c r="F78" s="13"/>
      <c r="G78" s="13"/>
      <c r="H78" s="15"/>
    </row>
    <row r="79" spans="2:8" x14ac:dyDescent="0.25">
      <c r="B79" s="43" t="s">
        <v>32</v>
      </c>
      <c r="C79" s="44"/>
      <c r="D79" s="9" t="s">
        <v>18</v>
      </c>
      <c r="E79" s="13">
        <f>E77-E12</f>
        <v>-125</v>
      </c>
      <c r="F79" s="13">
        <f>F77-F12</f>
        <v>-125</v>
      </c>
      <c r="G79" s="13">
        <f>G77-G12</f>
        <v>-125</v>
      </c>
      <c r="H79" s="13">
        <f>H77-H12</f>
        <v>-125</v>
      </c>
    </row>
    <row r="80" spans="2:8" x14ac:dyDescent="0.25">
      <c r="B80" s="7" t="s">
        <v>39</v>
      </c>
      <c r="C80" s="13"/>
      <c r="D80" s="47" t="s">
        <v>14</v>
      </c>
      <c r="E80" s="35">
        <f>-E79+E59</f>
        <v>122.98970004336019</v>
      </c>
      <c r="F80" s="35">
        <f>-F79+F59</f>
        <v>122.98970004336019</v>
      </c>
      <c r="G80" s="35">
        <f>-G79+G59</f>
        <v>122.98970004336019</v>
      </c>
      <c r="H80" s="42">
        <f>-H79+H59</f>
        <v>122.98970004336019</v>
      </c>
    </row>
    <row r="81" spans="2:8" x14ac:dyDescent="0.25">
      <c r="B81" s="11" t="s">
        <v>33</v>
      </c>
      <c r="C81" s="8"/>
      <c r="D81" s="48" t="s">
        <v>14</v>
      </c>
      <c r="E81" s="13">
        <f>-10*E69*LOG(0.3/(4*PI()*E70*$C$5),10)</f>
        <v>83.908488987370035</v>
      </c>
      <c r="F81" s="13">
        <f>-10*F69*LOG(0.3/(4*PI()*F70*$C$5),10)</f>
        <v>89.929088900649646</v>
      </c>
      <c r="G81" s="13">
        <f>-10*G69*LOG(0.3/(4*PI()*G70*$C$5),10)</f>
        <v>95.949688813929271</v>
      </c>
      <c r="H81" s="15">
        <f>-10*H69*LOG(0.3/(4*PI()*H70*$C$5),10)</f>
        <v>71.306714688805911</v>
      </c>
    </row>
    <row r="82" spans="2:8" x14ac:dyDescent="0.25">
      <c r="B82" s="11" t="s">
        <v>41</v>
      </c>
      <c r="C82" s="8"/>
      <c r="D82" s="48" t="s">
        <v>14</v>
      </c>
      <c r="E82" s="13">
        <f>-E80+E81</f>
        <v>-39.081211055990153</v>
      </c>
      <c r="F82" s="13">
        <f>-F80+F81</f>
        <v>-33.060611142710542</v>
      </c>
      <c r="G82" s="13">
        <f>-G80+G81</f>
        <v>-27.040011229430917</v>
      </c>
      <c r="H82" s="15">
        <f>-H80+H81</f>
        <v>-51.682985354554276</v>
      </c>
    </row>
    <row r="83" spans="2:8" x14ac:dyDescent="0.25">
      <c r="B83" s="11" t="s">
        <v>34</v>
      </c>
      <c r="C83" s="8"/>
      <c r="D83" s="48" t="s">
        <v>14</v>
      </c>
      <c r="E83" s="13">
        <f>E81+10*E71*LOG(E72/E70,10)</f>
        <v>95.347628822601322</v>
      </c>
      <c r="F83" s="13">
        <f>F81+10*F71*LOG(F72/F70,10)</f>
        <v>99.863078757561027</v>
      </c>
      <c r="G83" s="13">
        <f>G81+10*G71*LOG(G72/G70,10)</f>
        <v>112.80736857111222</v>
      </c>
      <c r="H83" s="15">
        <f>H81+10*H71*LOG(H72/H70,10)</f>
        <v>120.83034952357744</v>
      </c>
    </row>
    <row r="84" spans="2:8" x14ac:dyDescent="0.25">
      <c r="B84" s="11" t="s">
        <v>41</v>
      </c>
      <c r="C84" s="8"/>
      <c r="D84" s="48" t="s">
        <v>14</v>
      </c>
      <c r="E84" s="13">
        <f>-E80+E83</f>
        <v>-27.642071220758865</v>
      </c>
      <c r="F84" s="13">
        <f>-F80+F83</f>
        <v>-23.12662128579916</v>
      </c>
      <c r="G84" s="13">
        <f>-G80+G83</f>
        <v>-10.182331472247967</v>
      </c>
      <c r="H84" s="15">
        <f>-H80+H83</f>
        <v>-2.1593505197827483</v>
      </c>
    </row>
    <row r="85" spans="2:8" ht="18" x14ac:dyDescent="0.25">
      <c r="B85" s="7" t="s">
        <v>69</v>
      </c>
      <c r="C85" s="44"/>
      <c r="D85" s="47" t="s">
        <v>14</v>
      </c>
      <c r="E85" s="56">
        <f>IF(E84&lt;0,E$26*POWER(10,-E84/(10*E$27)),IF(E82&lt;0,E$24*POWER(10,-E82/(10*E$25)),0.3*POWER(10,E80/(10*E$23))/(4*PI()*$C$5)))</f>
        <v>562.40456251590808</v>
      </c>
      <c r="F85" s="56">
        <f>IF(F84&lt;0,F$26*POWER(10,-F84/(10*F$27)),IF(F82&lt;0,F$24*POWER(10,-F82/(10*F$25)),0.3*POWER(10,F80/(10*F$23))/(4*PI()*$C$5)))</f>
        <v>1039.5257754578265</v>
      </c>
      <c r="G85" s="56">
        <f>IF(G84&lt;0,G$26*POWER(10,-G84/(10*G$27)),IF(G82&lt;0,G$24*POWER(10,-G82/(10*G$25)),0.3*POWER(10,G80/(10*G$23))/(4*PI()*$C$5)))</f>
        <v>2083.7972271856388</v>
      </c>
      <c r="H85" s="57">
        <f>IF(H84&lt;0,H$26*POWER(10,-H84/(10*H$27)),IF(H82&lt;0,H$24*POWER(10,-H82/(10*H$25)),0.3*POWER(10,H80/(10*H$23))/(4*PI()*$C$5)))</f>
        <v>1231.050593389155</v>
      </c>
    </row>
    <row r="86" spans="2:8" x14ac:dyDescent="0.25">
      <c r="B86" s="11" t="s">
        <v>70</v>
      </c>
      <c r="C86" s="8"/>
      <c r="D86" s="9"/>
      <c r="E86" s="13"/>
      <c r="F86" s="13"/>
      <c r="G86" s="13"/>
      <c r="H86" s="15"/>
    </row>
    <row r="87" spans="2:8" x14ac:dyDescent="0.25">
      <c r="B87" s="11" t="s">
        <v>40</v>
      </c>
      <c r="C87" s="16">
        <v>30</v>
      </c>
      <c r="D87" s="48" t="s">
        <v>14</v>
      </c>
      <c r="E87" s="13">
        <f>$C87</f>
        <v>30</v>
      </c>
      <c r="F87" s="13">
        <f>$C87</f>
        <v>30</v>
      </c>
      <c r="G87" s="13">
        <f>$C87</f>
        <v>30</v>
      </c>
      <c r="H87" s="15">
        <f>$C87</f>
        <v>30</v>
      </c>
    </row>
    <row r="88" spans="2:8" x14ac:dyDescent="0.25">
      <c r="B88" s="43" t="s">
        <v>32</v>
      </c>
      <c r="C88" s="8"/>
      <c r="D88" s="48" t="s">
        <v>18</v>
      </c>
      <c r="E88" s="13">
        <f>E79+E87</f>
        <v>-95</v>
      </c>
      <c r="F88" s="13">
        <f>F79+F87</f>
        <v>-95</v>
      </c>
      <c r="G88" s="13">
        <f>G79+G87</f>
        <v>-95</v>
      </c>
      <c r="H88" s="15">
        <f>H79+H87</f>
        <v>-95</v>
      </c>
    </row>
    <row r="89" spans="2:8" x14ac:dyDescent="0.25">
      <c r="B89" s="7" t="s">
        <v>39</v>
      </c>
      <c r="C89" s="45"/>
      <c r="D89" s="47" t="s">
        <v>14</v>
      </c>
      <c r="E89" s="35">
        <f>-E88+E59</f>
        <v>92.989700043360187</v>
      </c>
      <c r="F89" s="35">
        <f>-F88+F59</f>
        <v>92.989700043360187</v>
      </c>
      <c r="G89" s="35">
        <f>-G88+G59</f>
        <v>92.989700043360187</v>
      </c>
      <c r="H89" s="42">
        <f>-H88+H59</f>
        <v>92.989700043360187</v>
      </c>
    </row>
    <row r="90" spans="2:8" x14ac:dyDescent="0.25">
      <c r="B90" s="11" t="s">
        <v>33</v>
      </c>
      <c r="C90" s="8"/>
      <c r="D90" s="48" t="s">
        <v>14</v>
      </c>
      <c r="E90" s="13">
        <f>-10*E$23*LOG(0.3/(4*PI()*E$24*$C$5),10)</f>
        <v>83.908488987370035</v>
      </c>
      <c r="F90" s="13">
        <f>-10*F$23*LOG(0.3/(4*PI()*F$24*$C$5),10)</f>
        <v>89.929088900649646</v>
      </c>
      <c r="G90" s="13">
        <f>-10*G$23*LOG(0.3/(4*PI()*G$24*$C$5),10)</f>
        <v>95.949688813929271</v>
      </c>
      <c r="H90" s="15">
        <f>-10*H$23*LOG(0.3/(4*PI()*H$24*$C$5),10)</f>
        <v>71.306714688805911</v>
      </c>
    </row>
    <row r="91" spans="2:8" x14ac:dyDescent="0.25">
      <c r="B91" s="11" t="s">
        <v>41</v>
      </c>
      <c r="C91" s="8"/>
      <c r="D91" s="48" t="s">
        <v>14</v>
      </c>
      <c r="E91" s="13">
        <f>-E89+E90</f>
        <v>-9.0812110559901527</v>
      </c>
      <c r="F91" s="13">
        <f>-F89+F90</f>
        <v>-3.0606111427105418</v>
      </c>
      <c r="G91" s="13">
        <f>-G89+G90</f>
        <v>2.9599887705690833</v>
      </c>
      <c r="H91" s="15">
        <f>-H89+H90</f>
        <v>-21.682985354554276</v>
      </c>
    </row>
    <row r="92" spans="2:8" x14ac:dyDescent="0.25">
      <c r="B92" s="11" t="s">
        <v>34</v>
      </c>
      <c r="C92" s="8"/>
      <c r="D92" s="48" t="s">
        <v>14</v>
      </c>
      <c r="E92" s="13">
        <f>E90+10*E$25*LOG(E$26/E$24,10)</f>
        <v>95.347628822601322</v>
      </c>
      <c r="F92" s="13">
        <f>F90+10*F$25*LOG(F$26/F$24,10)</f>
        <v>99.863078757561027</v>
      </c>
      <c r="G92" s="13">
        <f>G90+10*G$25*LOG(G$26/G$24,10)</f>
        <v>112.80736857111222</v>
      </c>
      <c r="H92" s="15">
        <f>H90+10*H$25*LOG(H$26/H$24,10)</f>
        <v>120.83034952357744</v>
      </c>
    </row>
    <row r="93" spans="2:8" x14ac:dyDescent="0.25">
      <c r="B93" s="11" t="s">
        <v>41</v>
      </c>
      <c r="C93" s="8"/>
      <c r="D93" s="48" t="s">
        <v>14</v>
      </c>
      <c r="E93" s="13">
        <f>-E89+E92</f>
        <v>2.357928779241135</v>
      </c>
      <c r="F93" s="13">
        <f>-F89+F92</f>
        <v>6.8733787142008396</v>
      </c>
      <c r="G93" s="13">
        <f>-G89+G92</f>
        <v>19.817668527752033</v>
      </c>
      <c r="H93" s="15">
        <f>-H89+H92</f>
        <v>27.840649480217252</v>
      </c>
    </row>
    <row r="94" spans="2:8" ht="18.75" thickBot="1" x14ac:dyDescent="0.3">
      <c r="B94" s="17" t="s">
        <v>71</v>
      </c>
      <c r="C94" s="46"/>
      <c r="D94" s="55" t="s">
        <v>38</v>
      </c>
      <c r="E94" s="56">
        <f>IF(E93&lt;0,E$26*POWER(10,-E93/(10*E$27)),IF(E91&lt;0,E$24*POWER(10,-E91/(10*E$25)),0.3*POWER(10,E89/(10*E$23))/(4*PI()*$C$5)))</f>
        <v>110.95815131455846</v>
      </c>
      <c r="F94" s="56">
        <f>IF(F93&lt;0,F$26*POWER(10,-F93/(10*F$27)),IF(F91&lt;0,F$24*POWER(10,-F91/(10*F$25)),0.3*POWER(10,F89/(10*F$23))/(4*PI()*$C$5)))</f>
        <v>158.47317601312577</v>
      </c>
      <c r="G94" s="56">
        <f>IF(G93&lt;0,G$26*POWER(10,-G93/(10*G$27)),IF(G91&lt;0,G$24*POWER(10,-G91/(10*G$25)),0.3*POWER(10,G89/(10*G$23))/(4*PI()*$C$5)))</f>
        <v>182.07089488290978</v>
      </c>
      <c r="H94" s="57">
        <f>IF(H93&lt;0,H$26*POWER(10,-H93/(10*H$27)),IF(H91&lt;0,H$24*POWER(10,-H91/(10*H$25)),0.3*POWER(10,H89/(10*H$23))/(4*PI()*$C$5)))</f>
        <v>95.315776600427384</v>
      </c>
    </row>
    <row r="95" spans="2:8" ht="18" x14ac:dyDescent="0.25">
      <c r="B95" s="53"/>
      <c r="C95" s="52"/>
      <c r="D95" s="53"/>
      <c r="E95" s="54"/>
      <c r="F95" s="54"/>
      <c r="G95" s="54"/>
      <c r="H95" s="54"/>
    </row>
    <row r="96" spans="2:8" x14ac:dyDescent="0.25">
      <c r="B96" s="50" t="s">
        <v>48</v>
      </c>
    </row>
    <row r="97" spans="2:8" ht="15.75" thickBot="1" x14ac:dyDescent="0.3">
      <c r="B97" s="1" t="s">
        <v>0</v>
      </c>
      <c r="C97" s="1">
        <v>5.85</v>
      </c>
      <c r="D97" s="1"/>
      <c r="E97" s="1" t="s">
        <v>1</v>
      </c>
      <c r="F97" s="1">
        <f>300000000/C97/10^9</f>
        <v>5.1282051282051287E-2</v>
      </c>
      <c r="G97" s="1"/>
      <c r="H97" s="1"/>
    </row>
    <row r="98" spans="2:8" x14ac:dyDescent="0.25">
      <c r="B98" s="2" t="s">
        <v>2</v>
      </c>
      <c r="C98" s="3" t="s">
        <v>3</v>
      </c>
      <c r="D98" s="3" t="s">
        <v>4</v>
      </c>
      <c r="E98" s="4" t="s">
        <v>5</v>
      </c>
      <c r="F98" s="4" t="s">
        <v>6</v>
      </c>
      <c r="G98" s="5" t="s">
        <v>7</v>
      </c>
      <c r="H98" s="6" t="s">
        <v>8</v>
      </c>
    </row>
    <row r="99" spans="2:8" x14ac:dyDescent="0.25">
      <c r="B99" s="7" t="s">
        <v>76</v>
      </c>
      <c r="C99" s="8"/>
      <c r="D99" s="9"/>
      <c r="E99" s="9"/>
      <c r="F99" s="9"/>
      <c r="G99" s="9"/>
      <c r="H99" s="10"/>
    </row>
    <row r="100" spans="2:8" x14ac:dyDescent="0.25">
      <c r="B100" s="11" t="s">
        <v>9</v>
      </c>
      <c r="C100" s="12">
        <v>3</v>
      </c>
      <c r="D100" s="9" t="s">
        <v>10</v>
      </c>
      <c r="E100" s="13">
        <f>C100</f>
        <v>3</v>
      </c>
      <c r="F100" s="13">
        <f>E100</f>
        <v>3</v>
      </c>
      <c r="G100" s="13">
        <f>F100</f>
        <v>3</v>
      </c>
      <c r="H100" s="13">
        <f>G100</f>
        <v>3</v>
      </c>
    </row>
    <row r="101" spans="2:8" x14ac:dyDescent="0.25">
      <c r="B101" s="11" t="s">
        <v>11</v>
      </c>
      <c r="C101" s="12">
        <f>$C$1</f>
        <v>26</v>
      </c>
      <c r="D101" s="9" t="s">
        <v>12</v>
      </c>
      <c r="E101" s="13">
        <f>$C101</f>
        <v>26</v>
      </c>
      <c r="F101" s="13">
        <f>$C101</f>
        <v>26</v>
      </c>
      <c r="G101" s="13">
        <f>$C101</f>
        <v>26</v>
      </c>
      <c r="H101" s="15">
        <f>$C101</f>
        <v>26</v>
      </c>
    </row>
    <row r="102" spans="2:8" x14ac:dyDescent="0.25">
      <c r="B102" s="11" t="s">
        <v>13</v>
      </c>
      <c r="C102" s="12">
        <v>0</v>
      </c>
      <c r="D102" s="9" t="s">
        <v>14</v>
      </c>
      <c r="E102" s="13">
        <f>$C102</f>
        <v>0</v>
      </c>
      <c r="F102" s="13">
        <f t="shared" ref="F102:H103" si="4">$C102</f>
        <v>0</v>
      </c>
      <c r="G102" s="13">
        <f t="shared" si="4"/>
        <v>0</v>
      </c>
      <c r="H102" s="15">
        <f t="shared" si="4"/>
        <v>0</v>
      </c>
    </row>
    <row r="103" spans="2:8" x14ac:dyDescent="0.25">
      <c r="B103" s="11" t="s">
        <v>15</v>
      </c>
      <c r="C103" s="12">
        <v>0</v>
      </c>
      <c r="D103" s="9" t="s">
        <v>14</v>
      </c>
      <c r="E103" s="13">
        <f>$C103</f>
        <v>0</v>
      </c>
      <c r="F103" s="13">
        <f t="shared" si="4"/>
        <v>0</v>
      </c>
      <c r="G103" s="13">
        <f t="shared" si="4"/>
        <v>0</v>
      </c>
      <c r="H103" s="15">
        <f t="shared" si="4"/>
        <v>0</v>
      </c>
    </row>
    <row r="104" spans="2:8" x14ac:dyDescent="0.25">
      <c r="B104" s="11" t="s">
        <v>16</v>
      </c>
      <c r="C104" s="16">
        <v>0</v>
      </c>
      <c r="D104" s="9" t="s">
        <v>17</v>
      </c>
      <c r="E104" s="13">
        <v>0</v>
      </c>
      <c r="F104" s="13">
        <v>0</v>
      </c>
      <c r="G104" s="13">
        <v>0</v>
      </c>
      <c r="H104" s="15">
        <v>0</v>
      </c>
    </row>
    <row r="105" spans="2:8" ht="15.75" thickBot="1" x14ac:dyDescent="0.3">
      <c r="B105" s="17" t="s">
        <v>110</v>
      </c>
      <c r="C105" s="18"/>
      <c r="D105" s="19" t="s">
        <v>18</v>
      </c>
      <c r="E105" s="18">
        <f>E101-SUM(E102:E104)-10*LOG10(E100/1)</f>
        <v>21.228787452803374</v>
      </c>
      <c r="F105" s="18">
        <f>F101-SUM(F102:F104)-10*LOG10(F100/1)</f>
        <v>21.228787452803374</v>
      </c>
      <c r="G105" s="18">
        <f>G101-SUM(G102:G104)-10*LOG10(G100/1)</f>
        <v>21.228787452803374</v>
      </c>
      <c r="H105" s="32">
        <f>H101-SUM(H102:H104)-10*LOG10(H100/1)</f>
        <v>21.228787452803374</v>
      </c>
    </row>
    <row r="106" spans="2:8" ht="15.75" thickBot="1" x14ac:dyDescent="0.3">
      <c r="B106" s="20"/>
      <c r="C106" s="21"/>
      <c r="D106" s="22"/>
      <c r="E106" s="23"/>
      <c r="F106" s="24"/>
      <c r="G106" s="25"/>
      <c r="H106" s="1"/>
    </row>
    <row r="107" spans="2:8" x14ac:dyDescent="0.25">
      <c r="B107" s="26" t="s">
        <v>67</v>
      </c>
      <c r="C107" s="27"/>
      <c r="D107" s="28"/>
      <c r="E107" s="27"/>
      <c r="F107" s="27"/>
      <c r="G107" s="27"/>
      <c r="H107" s="29"/>
    </row>
    <row r="108" spans="2:8" x14ac:dyDescent="0.25">
      <c r="B108" s="7" t="s">
        <v>19</v>
      </c>
      <c r="C108" s="30">
        <v>0.25</v>
      </c>
      <c r="D108" s="9" t="s">
        <v>10</v>
      </c>
      <c r="E108" s="60">
        <f t="shared" ref="E108:H111" si="5">$C108</f>
        <v>0.25</v>
      </c>
      <c r="F108" s="60">
        <f t="shared" si="5"/>
        <v>0.25</v>
      </c>
      <c r="G108" s="60">
        <f t="shared" si="5"/>
        <v>0.25</v>
      </c>
      <c r="H108" s="61">
        <f t="shared" si="5"/>
        <v>0.25</v>
      </c>
    </row>
    <row r="109" spans="2:8" x14ac:dyDescent="0.25">
      <c r="B109" s="11" t="s">
        <v>64</v>
      </c>
      <c r="C109" s="30">
        <v>-114</v>
      </c>
      <c r="D109" s="9" t="s">
        <v>18</v>
      </c>
      <c r="E109" s="13">
        <f t="shared" si="5"/>
        <v>-114</v>
      </c>
      <c r="F109" s="13">
        <f t="shared" si="5"/>
        <v>-114</v>
      </c>
      <c r="G109" s="13">
        <f t="shared" si="5"/>
        <v>-114</v>
      </c>
      <c r="H109" s="15">
        <f t="shared" si="5"/>
        <v>-114</v>
      </c>
    </row>
    <row r="110" spans="2:8" x14ac:dyDescent="0.25">
      <c r="B110" s="11" t="s">
        <v>68</v>
      </c>
      <c r="C110" s="30">
        <v>9</v>
      </c>
      <c r="D110" s="9" t="s">
        <v>14</v>
      </c>
      <c r="E110" s="13">
        <f t="shared" si="5"/>
        <v>9</v>
      </c>
      <c r="F110" s="13">
        <f t="shared" si="5"/>
        <v>9</v>
      </c>
      <c r="G110" s="13">
        <f t="shared" si="5"/>
        <v>9</v>
      </c>
      <c r="H110" s="15">
        <f t="shared" si="5"/>
        <v>9</v>
      </c>
    </row>
    <row r="111" spans="2:8" x14ac:dyDescent="0.25">
      <c r="B111" s="11" t="s">
        <v>21</v>
      </c>
      <c r="C111" s="30">
        <v>2</v>
      </c>
      <c r="D111" s="9" t="s">
        <v>17</v>
      </c>
      <c r="E111" s="13">
        <f t="shared" si="5"/>
        <v>2</v>
      </c>
      <c r="F111" s="13">
        <f t="shared" si="5"/>
        <v>2</v>
      </c>
      <c r="G111" s="13">
        <f t="shared" si="5"/>
        <v>2</v>
      </c>
      <c r="H111" s="15">
        <f t="shared" si="5"/>
        <v>2</v>
      </c>
    </row>
    <row r="112" spans="2:8" ht="15.75" thickBot="1" x14ac:dyDescent="0.3">
      <c r="B112" s="17" t="s">
        <v>78</v>
      </c>
      <c r="C112" s="31"/>
      <c r="D112" s="19" t="s">
        <v>18</v>
      </c>
      <c r="E112" s="18">
        <f>E109-E111+E110</f>
        <v>-107</v>
      </c>
      <c r="F112" s="18">
        <f>F109-F111+F110</f>
        <v>-107</v>
      </c>
      <c r="G112" s="18">
        <f>G109-G111+G110</f>
        <v>-107</v>
      </c>
      <c r="H112" s="32">
        <f>H109-H111+H110</f>
        <v>-107</v>
      </c>
    </row>
    <row r="113" spans="2:8" ht="15.75" thickBot="1" x14ac:dyDescent="0.3">
      <c r="B113" s="20"/>
      <c r="C113" s="23"/>
      <c r="D113" s="22"/>
      <c r="E113" s="23"/>
      <c r="F113" s="24"/>
      <c r="G113" s="25"/>
      <c r="H113" s="1"/>
    </row>
    <row r="114" spans="2:8" x14ac:dyDescent="0.25">
      <c r="B114" s="26" t="s">
        <v>22</v>
      </c>
      <c r="C114" s="33"/>
      <c r="D114" s="34"/>
      <c r="E114" s="33"/>
      <c r="F114" s="33"/>
      <c r="G114" s="33"/>
      <c r="H114" s="29"/>
    </row>
    <row r="115" spans="2:8" x14ac:dyDescent="0.25">
      <c r="B115" s="11" t="s">
        <v>23</v>
      </c>
      <c r="C115" s="35"/>
      <c r="D115" s="36"/>
      <c r="E115" s="37">
        <v>2</v>
      </c>
      <c r="F115" s="37">
        <v>2</v>
      </c>
      <c r="G115" s="37">
        <v>2</v>
      </c>
      <c r="H115" s="38">
        <v>2</v>
      </c>
    </row>
    <row r="116" spans="2:8" x14ac:dyDescent="0.25">
      <c r="B116" s="11" t="s">
        <v>24</v>
      </c>
      <c r="C116" s="35"/>
      <c r="D116" s="36"/>
      <c r="E116" s="13">
        <v>64</v>
      </c>
      <c r="F116" s="13">
        <v>128</v>
      </c>
      <c r="G116" s="13">
        <v>256</v>
      </c>
      <c r="H116" s="15">
        <v>15</v>
      </c>
    </row>
    <row r="117" spans="2:8" x14ac:dyDescent="0.25">
      <c r="B117" s="11" t="s">
        <v>25</v>
      </c>
      <c r="C117" s="35"/>
      <c r="D117" s="36"/>
      <c r="E117" s="37">
        <v>3.8</v>
      </c>
      <c r="F117" s="37">
        <v>3.3</v>
      </c>
      <c r="G117" s="37">
        <v>2.8</v>
      </c>
      <c r="H117" s="38">
        <v>2.7</v>
      </c>
    </row>
    <row r="118" spans="2:8" x14ac:dyDescent="0.25">
      <c r="B118" s="11" t="s">
        <v>26</v>
      </c>
      <c r="C118" s="35"/>
      <c r="D118" s="36"/>
      <c r="E118" s="13">
        <v>128</v>
      </c>
      <c r="F118" s="13">
        <v>256</v>
      </c>
      <c r="G118" s="13">
        <v>1024</v>
      </c>
      <c r="H118" s="15">
        <v>1024</v>
      </c>
    </row>
    <row r="119" spans="2:8" ht="15.75" thickBot="1" x14ac:dyDescent="0.3">
      <c r="B119" s="39" t="s">
        <v>27</v>
      </c>
      <c r="C119" s="18"/>
      <c r="D119" s="19"/>
      <c r="E119" s="40">
        <v>4.3</v>
      </c>
      <c r="F119" s="40">
        <v>3.8</v>
      </c>
      <c r="G119" s="40">
        <v>3.3</v>
      </c>
      <c r="H119" s="41">
        <v>2.7</v>
      </c>
    </row>
    <row r="120" spans="2:8" ht="15.75" thickBot="1" x14ac:dyDescent="0.3">
      <c r="B120" s="1"/>
      <c r="C120" s="1"/>
      <c r="D120" s="1"/>
      <c r="E120" s="1"/>
      <c r="F120" s="1"/>
      <c r="G120" s="1"/>
      <c r="H120" s="1"/>
    </row>
    <row r="121" spans="2:8" x14ac:dyDescent="0.25">
      <c r="B121" s="26" t="s">
        <v>28</v>
      </c>
      <c r="C121" s="27"/>
      <c r="D121" s="28"/>
      <c r="E121" s="27"/>
      <c r="F121" s="27"/>
      <c r="G121" s="27"/>
      <c r="H121" s="29"/>
    </row>
    <row r="122" spans="2:8" x14ac:dyDescent="0.25">
      <c r="B122" s="11" t="s">
        <v>65</v>
      </c>
      <c r="C122" s="12">
        <v>0</v>
      </c>
      <c r="D122" s="9" t="s">
        <v>14</v>
      </c>
      <c r="E122" s="13">
        <f>$C$30</f>
        <v>0</v>
      </c>
      <c r="F122" s="13">
        <f>$C$30</f>
        <v>0</v>
      </c>
      <c r="G122" s="13">
        <f>$C$30</f>
        <v>0</v>
      </c>
      <c r="H122" s="15">
        <f>$C$30</f>
        <v>0</v>
      </c>
    </row>
    <row r="123" spans="2:8" x14ac:dyDescent="0.25">
      <c r="B123" s="7" t="s">
        <v>30</v>
      </c>
      <c r="C123" s="35"/>
      <c r="D123" s="36" t="s">
        <v>18</v>
      </c>
      <c r="E123" s="35">
        <f>E112-E122</f>
        <v>-107</v>
      </c>
      <c r="F123" s="35">
        <f>F112-F122</f>
        <v>-107</v>
      </c>
      <c r="G123" s="35">
        <f>G112-G122</f>
        <v>-107</v>
      </c>
      <c r="H123" s="42">
        <f>H112-H122</f>
        <v>-107</v>
      </c>
    </row>
    <row r="124" spans="2:8" x14ac:dyDescent="0.25">
      <c r="B124" s="11" t="s">
        <v>66</v>
      </c>
      <c r="C124" s="8"/>
      <c r="D124" s="9"/>
      <c r="E124" s="13"/>
      <c r="F124" s="13"/>
      <c r="G124" s="13"/>
      <c r="H124" s="15"/>
    </row>
    <row r="125" spans="2:8" x14ac:dyDescent="0.25">
      <c r="B125" s="43" t="s">
        <v>32</v>
      </c>
      <c r="C125" s="44"/>
      <c r="D125" s="9" t="s">
        <v>18</v>
      </c>
      <c r="E125" s="13">
        <f>E123-E12</f>
        <v>-107</v>
      </c>
      <c r="F125" s="13">
        <f>F123-F12</f>
        <v>-107</v>
      </c>
      <c r="G125" s="13">
        <f>G123-G12</f>
        <v>-107</v>
      </c>
      <c r="H125" s="13">
        <f>H123-H12</f>
        <v>-107</v>
      </c>
    </row>
    <row r="126" spans="2:8" x14ac:dyDescent="0.25">
      <c r="B126" s="7" t="s">
        <v>39</v>
      </c>
      <c r="C126" s="13"/>
      <c r="D126" s="47" t="s">
        <v>14</v>
      </c>
      <c r="E126" s="35">
        <f>-E125+E105</f>
        <v>128.22878745280337</v>
      </c>
      <c r="F126" s="35">
        <f>-F125+F105</f>
        <v>128.22878745280337</v>
      </c>
      <c r="G126" s="35">
        <f>-G125+G105</f>
        <v>128.22878745280337</v>
      </c>
      <c r="H126" s="42">
        <f>-H125+H105</f>
        <v>128.22878745280337</v>
      </c>
    </row>
    <row r="127" spans="2:8" x14ac:dyDescent="0.25">
      <c r="B127" s="11" t="s">
        <v>33</v>
      </c>
      <c r="C127" s="8"/>
      <c r="D127" s="48" t="s">
        <v>14</v>
      </c>
      <c r="E127" s="13">
        <f>-10*E115*LOG(0.3/(4*PI()*E116*$C$5),10)</f>
        <v>83.908488987370035</v>
      </c>
      <c r="F127" s="13">
        <f>-10*F115*LOG(0.3/(4*PI()*F116*$C$5),10)</f>
        <v>89.929088900649646</v>
      </c>
      <c r="G127" s="13">
        <f>-10*G115*LOG(0.3/(4*PI()*G116*$C$5),10)</f>
        <v>95.949688813929271</v>
      </c>
      <c r="H127" s="15">
        <f>-10*H115*LOG(0.3/(4*PI()*H116*$C$5),10)</f>
        <v>71.306714688805911</v>
      </c>
    </row>
    <row r="128" spans="2:8" x14ac:dyDescent="0.25">
      <c r="B128" s="11" t="s">
        <v>41</v>
      </c>
      <c r="C128" s="8"/>
      <c r="D128" s="48" t="s">
        <v>14</v>
      </c>
      <c r="E128" s="13">
        <f>-E126+E127</f>
        <v>-44.320298465433339</v>
      </c>
      <c r="F128" s="13">
        <f>-F126+F127</f>
        <v>-38.299698552153728</v>
      </c>
      <c r="G128" s="13">
        <f>-G126+G127</f>
        <v>-32.279098638874103</v>
      </c>
      <c r="H128" s="15">
        <f>-H126+H127</f>
        <v>-56.922072763997463</v>
      </c>
    </row>
    <row r="129" spans="2:8" x14ac:dyDescent="0.25">
      <c r="B129" s="11" t="s">
        <v>34</v>
      </c>
      <c r="C129" s="8"/>
      <c r="D129" s="48" t="s">
        <v>14</v>
      </c>
      <c r="E129" s="13">
        <f>E127+10*E117*LOG(E118/E116,10)</f>
        <v>95.347628822601322</v>
      </c>
      <c r="F129" s="13">
        <f>F127+10*F117*LOG(F118/F116,10)</f>
        <v>99.863078757561027</v>
      </c>
      <c r="G129" s="13">
        <f>G127+10*G117*LOG(G118/G116,10)</f>
        <v>112.80736857111222</v>
      </c>
      <c r="H129" s="15">
        <f>H127+10*H117*LOG(H118/H116,10)</f>
        <v>120.83034952357744</v>
      </c>
    </row>
    <row r="130" spans="2:8" x14ac:dyDescent="0.25">
      <c r="B130" s="11" t="s">
        <v>41</v>
      </c>
      <c r="C130" s="8"/>
      <c r="D130" s="48" t="s">
        <v>14</v>
      </c>
      <c r="E130" s="13">
        <f>-E126+E129</f>
        <v>-32.881158630202052</v>
      </c>
      <c r="F130" s="13">
        <f>-F126+F129</f>
        <v>-28.365708695242347</v>
      </c>
      <c r="G130" s="13">
        <f>-G126+G129</f>
        <v>-15.421418881691153</v>
      </c>
      <c r="H130" s="15">
        <f>-H126+H129</f>
        <v>-7.3984379292259348</v>
      </c>
    </row>
    <row r="131" spans="2:8" ht="18" x14ac:dyDescent="0.25">
      <c r="B131" s="7" t="s">
        <v>69</v>
      </c>
      <c r="C131" s="44"/>
      <c r="D131" s="47" t="s">
        <v>14</v>
      </c>
      <c r="E131" s="56">
        <f>IF(E130&lt;0,E$26*POWER(10,-E130/(10*E$27)),IF(E128&lt;0,E$24*POWER(10,-E128/(10*E$25)),0.3*POWER(10,E126/(10*E$23))/(4*PI()*$C$5)))</f>
        <v>744.54007265658402</v>
      </c>
      <c r="F131" s="56">
        <f>IF(F130&lt;0,F$26*POWER(10,-F130/(10*F$27)),IF(F128&lt;0,F$24*POWER(10,-F128/(10*F$25)),0.3*POWER(10,F126/(10*F$23))/(4*PI()*$C$5)))</f>
        <v>1427.9269278747729</v>
      </c>
      <c r="G131" s="56">
        <f>IF(G130&lt;0,G$26*POWER(10,-G130/(10*G$27)),IF(G128&lt;0,G$24*POWER(10,-G128/(10*G$25)),0.3*POWER(10,G126/(10*G$23))/(4*PI()*$C$5)))</f>
        <v>3003.4173159666752</v>
      </c>
      <c r="H131" s="57">
        <f>IF(H130&lt;0,H$26*POWER(10,-H130/(10*H$27)),IF(H128&lt;0,H$24*POWER(10,-H128/(10*H$25)),0.3*POWER(10,H126/(10*H$23))/(4*PI()*$C$5)))</f>
        <v>1924.4922931000062</v>
      </c>
    </row>
    <row r="132" spans="2:8" x14ac:dyDescent="0.25">
      <c r="B132" s="11" t="s">
        <v>70</v>
      </c>
      <c r="C132" s="8"/>
      <c r="D132" s="9"/>
      <c r="E132" s="13"/>
      <c r="F132" s="13"/>
      <c r="G132" s="13"/>
      <c r="H132" s="15"/>
    </row>
    <row r="133" spans="2:8" x14ac:dyDescent="0.25">
      <c r="B133" s="11" t="s">
        <v>40</v>
      </c>
      <c r="C133" s="16">
        <v>30</v>
      </c>
      <c r="D133" s="48" t="s">
        <v>14</v>
      </c>
      <c r="E133" s="13">
        <f>$C133</f>
        <v>30</v>
      </c>
      <c r="F133" s="13">
        <f>$C133</f>
        <v>30</v>
      </c>
      <c r="G133" s="13">
        <f>$C133</f>
        <v>30</v>
      </c>
      <c r="H133" s="15">
        <f>$C133</f>
        <v>30</v>
      </c>
    </row>
    <row r="134" spans="2:8" x14ac:dyDescent="0.25">
      <c r="B134" s="43" t="s">
        <v>32</v>
      </c>
      <c r="C134" s="8"/>
      <c r="D134" s="48" t="s">
        <v>18</v>
      </c>
      <c r="E134" s="13">
        <f>E125+E133</f>
        <v>-77</v>
      </c>
      <c r="F134" s="13">
        <f>F125+F133</f>
        <v>-77</v>
      </c>
      <c r="G134" s="13">
        <f>G125+G133</f>
        <v>-77</v>
      </c>
      <c r="H134" s="15">
        <f>H125+H133</f>
        <v>-77</v>
      </c>
    </row>
    <row r="135" spans="2:8" x14ac:dyDescent="0.25">
      <c r="B135" s="7" t="s">
        <v>39</v>
      </c>
      <c r="C135" s="45"/>
      <c r="D135" s="47" t="s">
        <v>14</v>
      </c>
      <c r="E135" s="35">
        <f>-E134+E105</f>
        <v>98.228787452803374</v>
      </c>
      <c r="F135" s="35">
        <f>-F134+F105</f>
        <v>98.228787452803374</v>
      </c>
      <c r="G135" s="35">
        <f>-G134+G105</f>
        <v>98.228787452803374</v>
      </c>
      <c r="H135" s="42">
        <f>-H134+H105</f>
        <v>98.228787452803374</v>
      </c>
    </row>
    <row r="136" spans="2:8" x14ac:dyDescent="0.25">
      <c r="B136" s="11" t="s">
        <v>33</v>
      </c>
      <c r="C136" s="8"/>
      <c r="D136" s="48" t="s">
        <v>14</v>
      </c>
      <c r="E136" s="13">
        <f>-10*E$23*LOG(0.3/(4*PI()*E$24*$C$5),10)</f>
        <v>83.908488987370035</v>
      </c>
      <c r="F136" s="13">
        <f>-10*F$23*LOG(0.3/(4*PI()*F$24*$C$5),10)</f>
        <v>89.929088900649646</v>
      </c>
      <c r="G136" s="13">
        <f>-10*G$23*LOG(0.3/(4*PI()*G$24*$C$5),10)</f>
        <v>95.949688813929271</v>
      </c>
      <c r="H136" s="15">
        <f>-10*H$23*LOG(0.3/(4*PI()*H$24*$C$5),10)</f>
        <v>71.306714688805911</v>
      </c>
    </row>
    <row r="137" spans="2:8" x14ac:dyDescent="0.25">
      <c r="B137" s="11" t="s">
        <v>41</v>
      </c>
      <c r="C137" s="8"/>
      <c r="D137" s="48" t="s">
        <v>14</v>
      </c>
      <c r="E137" s="13">
        <f>-E135+E136</f>
        <v>-14.320298465433339</v>
      </c>
      <c r="F137" s="13">
        <f>-F135+F136</f>
        <v>-8.2996985521537283</v>
      </c>
      <c r="G137" s="13">
        <f>-G135+G136</f>
        <v>-2.2790986388741032</v>
      </c>
      <c r="H137" s="15">
        <f>-H135+H136</f>
        <v>-26.922072763997463</v>
      </c>
    </row>
    <row r="138" spans="2:8" x14ac:dyDescent="0.25">
      <c r="B138" s="11" t="s">
        <v>34</v>
      </c>
      <c r="C138" s="8"/>
      <c r="D138" s="48" t="s">
        <v>14</v>
      </c>
      <c r="E138" s="13">
        <f>E136+10*E$25*LOG(E$26/E$24,10)</f>
        <v>95.347628822601322</v>
      </c>
      <c r="F138" s="13">
        <f>F136+10*F$25*LOG(F$26/F$24,10)</f>
        <v>99.863078757561027</v>
      </c>
      <c r="G138" s="13">
        <f>G136+10*G$25*LOG(G$26/G$24,10)</f>
        <v>112.80736857111222</v>
      </c>
      <c r="H138" s="15">
        <f>H136+10*H$25*LOG(H$26/H$24,10)</f>
        <v>120.83034952357744</v>
      </c>
    </row>
    <row r="139" spans="2:8" x14ac:dyDescent="0.25">
      <c r="B139" s="11" t="s">
        <v>41</v>
      </c>
      <c r="C139" s="8"/>
      <c r="D139" s="48" t="s">
        <v>14</v>
      </c>
      <c r="E139" s="13">
        <f>-E135+E138</f>
        <v>-2.8811586302020515</v>
      </c>
      <c r="F139" s="13">
        <f>-F135+F138</f>
        <v>1.6342913047576531</v>
      </c>
      <c r="G139" s="13">
        <f>-G135+G138</f>
        <v>14.578581118308847</v>
      </c>
      <c r="H139" s="15">
        <f>-H135+H138</f>
        <v>22.601562070774065</v>
      </c>
    </row>
    <row r="140" spans="2:8" ht="18.75" thickBot="1" x14ac:dyDescent="0.3">
      <c r="B140" s="17" t="s">
        <v>71</v>
      </c>
      <c r="C140" s="46"/>
      <c r="D140" s="19" t="s">
        <v>38</v>
      </c>
      <c r="E140" s="58">
        <f>IF(E139&lt;0,E$26*POWER(10,-E139/(10*E$27)),IF(E137&lt;0,E$24*POWER(10,-E137/(10*E$25)),0.3*POWER(10,E135/(10*E$23))/(4*PI()*$C$5)))</f>
        <v>149.35289964286153</v>
      </c>
      <c r="F140" s="58">
        <f>IF(F139&lt;0,F$26*POWER(10,-F139/(10*F$27)),IF(F137&lt;0,F$24*POWER(10,-F137/(10*F$25)),0.3*POWER(10,F135/(10*F$23))/(4*PI()*$C$5)))</f>
        <v>228.41045891825394</v>
      </c>
      <c r="G140" s="58">
        <f>IF(G139&lt;0,G$26*POWER(10,-G139/(10*G$27)),IF(G137&lt;0,G$24*POWER(10,-G137/(10*G$25)),0.3*POWER(10,G135/(10*G$23))/(4*PI()*$C$5)))</f>
        <v>308.77088692040149</v>
      </c>
      <c r="H140" s="59">
        <f>IF(H139&lt;0,H$26*POWER(10,-H139/(10*H$27)),IF(H137&lt;0,H$24*POWER(10,-H137/(10*H$25)),0.3*POWER(10,H135/(10*H$23))/(4*PI()*$C$5)))</f>
        <v>149.00644901470582</v>
      </c>
    </row>
    <row r="141" spans="2:8" ht="18" x14ac:dyDescent="0.25">
      <c r="B141" s="51"/>
      <c r="C141" s="52"/>
      <c r="D141" s="53"/>
      <c r="E141" s="54"/>
      <c r="F141" s="54"/>
      <c r="G141" s="54"/>
      <c r="H141" s="54"/>
    </row>
    <row r="142" spans="2:8" x14ac:dyDescent="0.25">
      <c r="B142" s="51" t="s">
        <v>77</v>
      </c>
    </row>
    <row r="143" spans="2:8" ht="15.75" thickBot="1" x14ac:dyDescent="0.3">
      <c r="B143" s="1" t="s">
        <v>0</v>
      </c>
      <c r="C143" s="1">
        <v>5.85</v>
      </c>
      <c r="D143" s="1"/>
      <c r="E143" s="1" t="s">
        <v>1</v>
      </c>
      <c r="F143" s="1">
        <f>300000000/C143/10^9</f>
        <v>5.1282051282051287E-2</v>
      </c>
      <c r="G143" s="1"/>
      <c r="H143" s="1"/>
    </row>
    <row r="144" spans="2:8" x14ac:dyDescent="0.25">
      <c r="B144" s="2" t="s">
        <v>2</v>
      </c>
      <c r="C144" s="3" t="s">
        <v>3</v>
      </c>
      <c r="D144" s="3" t="s">
        <v>4</v>
      </c>
      <c r="E144" s="4" t="s">
        <v>5</v>
      </c>
      <c r="F144" s="4" t="s">
        <v>6</v>
      </c>
      <c r="G144" s="5" t="s">
        <v>7</v>
      </c>
      <c r="H144" s="6" t="s">
        <v>8</v>
      </c>
    </row>
    <row r="145" spans="2:8" x14ac:dyDescent="0.25">
      <c r="B145" s="7" t="s">
        <v>96</v>
      </c>
      <c r="C145" s="8"/>
      <c r="D145" s="9"/>
      <c r="E145" s="9"/>
      <c r="F145" s="9"/>
      <c r="G145" s="9"/>
      <c r="H145" s="10"/>
    </row>
    <row r="146" spans="2:8" x14ac:dyDescent="0.25">
      <c r="B146" s="11" t="s">
        <v>9</v>
      </c>
      <c r="C146" s="12">
        <v>20</v>
      </c>
      <c r="D146" s="9" t="s">
        <v>10</v>
      </c>
      <c r="E146" s="13">
        <f>C146</f>
        <v>20</v>
      </c>
      <c r="F146" s="13">
        <f>E146</f>
        <v>20</v>
      </c>
      <c r="G146" s="13">
        <f>F146</f>
        <v>20</v>
      </c>
      <c r="H146" s="49">
        <f>G146</f>
        <v>20</v>
      </c>
    </row>
    <row r="147" spans="2:8" x14ac:dyDescent="0.25">
      <c r="B147" s="11" t="s">
        <v>11</v>
      </c>
      <c r="C147" s="12">
        <f>$C$1</f>
        <v>26</v>
      </c>
      <c r="D147" s="9" t="s">
        <v>12</v>
      </c>
      <c r="E147" s="13">
        <f>$C147</f>
        <v>26</v>
      </c>
      <c r="F147" s="13">
        <f>$C147</f>
        <v>26</v>
      </c>
      <c r="G147" s="13">
        <f>$C147</f>
        <v>26</v>
      </c>
      <c r="H147" s="15">
        <f>$C147</f>
        <v>26</v>
      </c>
    </row>
    <row r="148" spans="2:8" x14ac:dyDescent="0.25">
      <c r="B148" s="11" t="s">
        <v>13</v>
      </c>
      <c r="C148" s="12">
        <v>0</v>
      </c>
      <c r="D148" s="9" t="s">
        <v>14</v>
      </c>
      <c r="E148" s="13">
        <f>$C148</f>
        <v>0</v>
      </c>
      <c r="F148" s="13">
        <f t="shared" ref="F148:H149" si="6">$C148</f>
        <v>0</v>
      </c>
      <c r="G148" s="13">
        <f t="shared" si="6"/>
        <v>0</v>
      </c>
      <c r="H148" s="15">
        <f t="shared" si="6"/>
        <v>0</v>
      </c>
    </row>
    <row r="149" spans="2:8" x14ac:dyDescent="0.25">
      <c r="B149" s="11" t="s">
        <v>15</v>
      </c>
      <c r="C149" s="12">
        <v>0</v>
      </c>
      <c r="D149" s="9" t="s">
        <v>14</v>
      </c>
      <c r="E149" s="13">
        <f>$C149</f>
        <v>0</v>
      </c>
      <c r="F149" s="13">
        <f t="shared" si="6"/>
        <v>0</v>
      </c>
      <c r="G149" s="13">
        <f t="shared" si="6"/>
        <v>0</v>
      </c>
      <c r="H149" s="15">
        <f t="shared" si="6"/>
        <v>0</v>
      </c>
    </row>
    <row r="150" spans="2:8" x14ac:dyDescent="0.25">
      <c r="B150" s="11" t="s">
        <v>16</v>
      </c>
      <c r="C150" s="16">
        <v>0</v>
      </c>
      <c r="D150" s="9" t="s">
        <v>17</v>
      </c>
      <c r="E150" s="13">
        <v>0</v>
      </c>
      <c r="F150" s="13">
        <v>0</v>
      </c>
      <c r="G150" s="13">
        <v>0</v>
      </c>
      <c r="H150" s="15">
        <v>0</v>
      </c>
    </row>
    <row r="151" spans="2:8" ht="15.75" thickBot="1" x14ac:dyDescent="0.3">
      <c r="B151" s="17" t="s">
        <v>110</v>
      </c>
      <c r="C151" s="18"/>
      <c r="D151" s="19" t="s">
        <v>18</v>
      </c>
      <c r="E151" s="18">
        <f>E147-SUM(E148:E150)-10*LOG10(C146/1)</f>
        <v>12.989700043360187</v>
      </c>
      <c r="F151" s="18">
        <f>F147-SUM(F148:F150)-10*LOG10(F146/1)</f>
        <v>12.989700043360187</v>
      </c>
      <c r="G151" s="18">
        <f>G147-SUM(G148:G150)-10*LOG10(G146/1)</f>
        <v>12.989700043360187</v>
      </c>
      <c r="H151" s="32">
        <f>H147-SUM(H148:H150)-10*LOG10(H146/1)</f>
        <v>12.989700043360187</v>
      </c>
    </row>
    <row r="152" spans="2:8" ht="15.75" thickBot="1" x14ac:dyDescent="0.3">
      <c r="B152" s="20"/>
      <c r="C152" s="21"/>
      <c r="D152" s="22"/>
      <c r="E152" s="23"/>
      <c r="F152" s="24"/>
      <c r="G152" s="25"/>
      <c r="H152" s="1"/>
    </row>
    <row r="153" spans="2:8" x14ac:dyDescent="0.25">
      <c r="B153" s="26" t="s">
        <v>67</v>
      </c>
      <c r="C153" s="27"/>
      <c r="D153" s="28"/>
      <c r="E153" s="27"/>
      <c r="F153" s="27"/>
      <c r="G153" s="27"/>
      <c r="H153" s="29"/>
    </row>
    <row r="154" spans="2:8" x14ac:dyDescent="0.25">
      <c r="B154" s="7" t="s">
        <v>19</v>
      </c>
      <c r="C154" s="30">
        <v>0.25</v>
      </c>
      <c r="D154" s="9" t="s">
        <v>10</v>
      </c>
      <c r="E154" s="60">
        <f t="shared" ref="E154:H157" si="7">$C154</f>
        <v>0.25</v>
      </c>
      <c r="F154" s="60">
        <f t="shared" si="7"/>
        <v>0.25</v>
      </c>
      <c r="G154" s="60">
        <f t="shared" si="7"/>
        <v>0.25</v>
      </c>
      <c r="H154" s="61">
        <f t="shared" si="7"/>
        <v>0.25</v>
      </c>
    </row>
    <row r="155" spans="2:8" x14ac:dyDescent="0.25">
      <c r="B155" s="11" t="s">
        <v>64</v>
      </c>
      <c r="C155" s="30">
        <v>-114</v>
      </c>
      <c r="D155" s="9" t="s">
        <v>18</v>
      </c>
      <c r="E155" s="13">
        <f t="shared" si="7"/>
        <v>-114</v>
      </c>
      <c r="F155" s="13">
        <f t="shared" si="7"/>
        <v>-114</v>
      </c>
      <c r="G155" s="13">
        <f t="shared" si="7"/>
        <v>-114</v>
      </c>
      <c r="H155" s="15">
        <f t="shared" si="7"/>
        <v>-114</v>
      </c>
    </row>
    <row r="156" spans="2:8" x14ac:dyDescent="0.25">
      <c r="B156" s="11" t="s">
        <v>68</v>
      </c>
      <c r="C156" s="30">
        <v>9</v>
      </c>
      <c r="D156" s="9" t="s">
        <v>14</v>
      </c>
      <c r="E156" s="13">
        <f t="shared" si="7"/>
        <v>9</v>
      </c>
      <c r="F156" s="13">
        <f t="shared" si="7"/>
        <v>9</v>
      </c>
      <c r="G156" s="13">
        <f t="shared" si="7"/>
        <v>9</v>
      </c>
      <c r="H156" s="15">
        <f t="shared" si="7"/>
        <v>9</v>
      </c>
    </row>
    <row r="157" spans="2:8" x14ac:dyDescent="0.25">
      <c r="B157" s="11" t="s">
        <v>21</v>
      </c>
      <c r="C157" s="30">
        <v>20</v>
      </c>
      <c r="D157" s="9" t="s">
        <v>17</v>
      </c>
      <c r="E157" s="13">
        <f t="shared" si="7"/>
        <v>20</v>
      </c>
      <c r="F157" s="13">
        <f t="shared" si="7"/>
        <v>20</v>
      </c>
      <c r="G157" s="13">
        <f t="shared" si="7"/>
        <v>20</v>
      </c>
      <c r="H157" s="15">
        <f t="shared" si="7"/>
        <v>20</v>
      </c>
    </row>
    <row r="158" spans="2:8" ht="15.75" thickBot="1" x14ac:dyDescent="0.3">
      <c r="B158" s="17" t="s">
        <v>78</v>
      </c>
      <c r="C158" s="31"/>
      <c r="D158" s="19" t="s">
        <v>18</v>
      </c>
      <c r="E158" s="18">
        <f>E155-E157+E156</f>
        <v>-125</v>
      </c>
      <c r="F158" s="18">
        <f>F155-F157+F156</f>
        <v>-125</v>
      </c>
      <c r="G158" s="18">
        <f>G155-G157+G156</f>
        <v>-125</v>
      </c>
      <c r="H158" s="32">
        <f>H155-H157+H156</f>
        <v>-125</v>
      </c>
    </row>
    <row r="159" spans="2:8" ht="15.75" thickBot="1" x14ac:dyDescent="0.3">
      <c r="B159" s="20"/>
      <c r="C159" s="23"/>
      <c r="D159" s="22"/>
      <c r="E159" s="23"/>
      <c r="F159" s="24"/>
      <c r="G159" s="25"/>
      <c r="H159" s="1"/>
    </row>
    <row r="160" spans="2:8" x14ac:dyDescent="0.25">
      <c r="B160" s="26" t="s">
        <v>22</v>
      </c>
      <c r="C160" s="33"/>
      <c r="D160" s="34"/>
      <c r="E160" s="33"/>
      <c r="F160" s="33"/>
      <c r="G160" s="33"/>
      <c r="H160" s="29"/>
    </row>
    <row r="161" spans="2:8" x14ac:dyDescent="0.25">
      <c r="B161" s="11" t="s">
        <v>23</v>
      </c>
      <c r="C161" s="35"/>
      <c r="D161" s="36"/>
      <c r="E161" s="37">
        <v>2</v>
      </c>
      <c r="F161" s="37">
        <v>2</v>
      </c>
      <c r="G161" s="37">
        <v>2</v>
      </c>
      <c r="H161" s="38">
        <v>2</v>
      </c>
    </row>
    <row r="162" spans="2:8" x14ac:dyDescent="0.25">
      <c r="B162" s="11" t="s">
        <v>24</v>
      </c>
      <c r="C162" s="35"/>
      <c r="D162" s="36"/>
      <c r="E162" s="13">
        <v>64</v>
      </c>
      <c r="F162" s="13">
        <v>128</v>
      </c>
      <c r="G162" s="13">
        <v>256</v>
      </c>
      <c r="H162" s="15">
        <v>15</v>
      </c>
    </row>
    <row r="163" spans="2:8" x14ac:dyDescent="0.25">
      <c r="B163" s="11" t="s">
        <v>25</v>
      </c>
      <c r="C163" s="35"/>
      <c r="D163" s="36"/>
      <c r="E163" s="37">
        <v>3.8</v>
      </c>
      <c r="F163" s="37">
        <v>3.3</v>
      </c>
      <c r="G163" s="37">
        <v>2.8</v>
      </c>
      <c r="H163" s="38">
        <v>2.7</v>
      </c>
    </row>
    <row r="164" spans="2:8" x14ac:dyDescent="0.25">
      <c r="B164" s="11" t="s">
        <v>26</v>
      </c>
      <c r="C164" s="35"/>
      <c r="D164" s="36"/>
      <c r="E164" s="13">
        <v>128</v>
      </c>
      <c r="F164" s="13">
        <v>256</v>
      </c>
      <c r="G164" s="13">
        <v>1024</v>
      </c>
      <c r="H164" s="15">
        <v>1024</v>
      </c>
    </row>
    <row r="165" spans="2:8" ht="15.75" thickBot="1" x14ac:dyDescent="0.3">
      <c r="B165" s="39" t="s">
        <v>27</v>
      </c>
      <c r="C165" s="18"/>
      <c r="D165" s="19"/>
      <c r="E165" s="40">
        <v>4.3</v>
      </c>
      <c r="F165" s="40">
        <v>3.8</v>
      </c>
      <c r="G165" s="40">
        <v>3.3</v>
      </c>
      <c r="H165" s="41">
        <v>2.7</v>
      </c>
    </row>
    <row r="166" spans="2:8" ht="15.75" thickBot="1" x14ac:dyDescent="0.3">
      <c r="B166" s="1"/>
      <c r="C166" s="1"/>
      <c r="D166" s="1"/>
      <c r="E166" s="1"/>
      <c r="F166" s="1"/>
      <c r="G166" s="1"/>
      <c r="H166" s="1"/>
    </row>
    <row r="167" spans="2:8" x14ac:dyDescent="0.25">
      <c r="B167" s="26" t="s">
        <v>28</v>
      </c>
      <c r="C167" s="27"/>
      <c r="D167" s="28"/>
      <c r="E167" s="27"/>
      <c r="F167" s="27"/>
      <c r="G167" s="27"/>
      <c r="H167" s="29"/>
    </row>
    <row r="168" spans="2:8" x14ac:dyDescent="0.25">
      <c r="B168" s="11" t="s">
        <v>65</v>
      </c>
      <c r="C168" s="12">
        <v>0</v>
      </c>
      <c r="D168" s="9" t="s">
        <v>14</v>
      </c>
      <c r="E168" s="13">
        <f>$C$30</f>
        <v>0</v>
      </c>
      <c r="F168" s="13">
        <f>$C$30</f>
        <v>0</v>
      </c>
      <c r="G168" s="13">
        <f>$C$30</f>
        <v>0</v>
      </c>
      <c r="H168" s="15">
        <f>$C$30</f>
        <v>0</v>
      </c>
    </row>
    <row r="169" spans="2:8" x14ac:dyDescent="0.25">
      <c r="B169" s="7" t="s">
        <v>30</v>
      </c>
      <c r="C169" s="35"/>
      <c r="D169" s="36" t="s">
        <v>18</v>
      </c>
      <c r="E169" s="35">
        <f>E158-E168</f>
        <v>-125</v>
      </c>
      <c r="F169" s="35">
        <f>F158-F168</f>
        <v>-125</v>
      </c>
      <c r="G169" s="35">
        <f>G158-G168</f>
        <v>-125</v>
      </c>
      <c r="H169" s="42">
        <f>H158-H168</f>
        <v>-125</v>
      </c>
    </row>
    <row r="170" spans="2:8" x14ac:dyDescent="0.25">
      <c r="B170" s="11" t="s">
        <v>31</v>
      </c>
      <c r="C170" s="8"/>
      <c r="D170" s="9"/>
      <c r="E170" s="13"/>
      <c r="F170" s="13"/>
      <c r="G170" s="13"/>
      <c r="H170" s="15"/>
    </row>
    <row r="171" spans="2:8" x14ac:dyDescent="0.25">
      <c r="B171" s="43" t="s">
        <v>32</v>
      </c>
      <c r="C171" s="44"/>
      <c r="D171" s="9" t="s">
        <v>18</v>
      </c>
      <c r="E171" s="13">
        <f>E169-E150</f>
        <v>-125</v>
      </c>
      <c r="F171" s="13">
        <f>F169-F150</f>
        <v>-125</v>
      </c>
      <c r="G171" s="13">
        <f>G169-G150</f>
        <v>-125</v>
      </c>
      <c r="H171" s="13">
        <f>H169-H150</f>
        <v>-125</v>
      </c>
    </row>
    <row r="172" spans="2:8" x14ac:dyDescent="0.25">
      <c r="B172" s="7" t="s">
        <v>39</v>
      </c>
      <c r="C172" s="13"/>
      <c r="D172" s="47" t="s">
        <v>14</v>
      </c>
      <c r="E172" s="35">
        <f>-E171+E151</f>
        <v>137.98970004336019</v>
      </c>
      <c r="F172" s="35">
        <f>-F171+F151</f>
        <v>137.98970004336019</v>
      </c>
      <c r="G172" s="35">
        <f>-G171+G151</f>
        <v>137.98970004336019</v>
      </c>
      <c r="H172" s="42">
        <f>-H171+H151</f>
        <v>137.98970004336019</v>
      </c>
    </row>
    <row r="173" spans="2:8" x14ac:dyDescent="0.25">
      <c r="B173" s="11" t="s">
        <v>33</v>
      </c>
      <c r="C173" s="8"/>
      <c r="D173" s="48" t="s">
        <v>14</v>
      </c>
      <c r="E173" s="13">
        <f>-10*E161*LOG(0.3/(4*PI()*E162*$C$5),10)</f>
        <v>83.908488987370035</v>
      </c>
      <c r="F173" s="13">
        <f>-10*F161*LOG(0.3/(4*PI()*F162*$C$5),10)</f>
        <v>89.929088900649646</v>
      </c>
      <c r="G173" s="13">
        <f>-10*G161*LOG(0.3/(4*PI()*G162*$C$5),10)</f>
        <v>95.949688813929271</v>
      </c>
      <c r="H173" s="15">
        <f>-10*H161*LOG(0.3/(4*PI()*H162*$C$5),10)</f>
        <v>71.306714688805911</v>
      </c>
    </row>
    <row r="174" spans="2:8" x14ac:dyDescent="0.25">
      <c r="B174" s="11" t="s">
        <v>41</v>
      </c>
      <c r="C174" s="8"/>
      <c r="D174" s="48" t="s">
        <v>14</v>
      </c>
      <c r="E174" s="13">
        <f>-E172+E173</f>
        <v>-54.081211055990153</v>
      </c>
      <c r="F174" s="13">
        <f>-F172+F173</f>
        <v>-48.060611142710542</v>
      </c>
      <c r="G174" s="13">
        <f>-G172+G173</f>
        <v>-42.040011229430917</v>
      </c>
      <c r="H174" s="15">
        <f>-H172+H173</f>
        <v>-66.682985354554276</v>
      </c>
    </row>
    <row r="175" spans="2:8" x14ac:dyDescent="0.25">
      <c r="B175" s="11" t="s">
        <v>34</v>
      </c>
      <c r="C175" s="8"/>
      <c r="D175" s="48" t="s">
        <v>14</v>
      </c>
      <c r="E175" s="13">
        <f>E173+10*E163*LOG(E164/E162,10)</f>
        <v>95.347628822601322</v>
      </c>
      <c r="F175" s="13">
        <f>F173+10*F163*LOG(F164/F162,10)</f>
        <v>99.863078757561027</v>
      </c>
      <c r="G175" s="13">
        <f>G173+10*G163*LOG(G164/G162,10)</f>
        <v>112.80736857111222</v>
      </c>
      <c r="H175" s="15">
        <f>H173+10*H163*LOG(H164/H162,10)</f>
        <v>120.83034952357744</v>
      </c>
    </row>
    <row r="176" spans="2:8" x14ac:dyDescent="0.25">
      <c r="B176" s="11" t="s">
        <v>41</v>
      </c>
      <c r="C176" s="8"/>
      <c r="D176" s="48" t="s">
        <v>14</v>
      </c>
      <c r="E176" s="13">
        <f>-E172+E175</f>
        <v>-42.642071220758865</v>
      </c>
      <c r="F176" s="13">
        <f>-F172+F175</f>
        <v>-38.12662128579916</v>
      </c>
      <c r="G176" s="13">
        <f>-G172+G175</f>
        <v>-25.182331472247967</v>
      </c>
      <c r="H176" s="15">
        <f>-H172+H175</f>
        <v>-17.159350519782748</v>
      </c>
    </row>
    <row r="177" spans="1:8" ht="18" x14ac:dyDescent="0.25">
      <c r="B177" s="7" t="s">
        <v>69</v>
      </c>
      <c r="C177" s="44"/>
      <c r="D177" s="47" t="s">
        <v>14</v>
      </c>
      <c r="E177" s="56">
        <f>IF(E176&lt;0,E$26*POWER(10,-E176/(10*E$27)),IF(E174&lt;0,E$24*POWER(10,-E174/(10*E$25)),0.3*POWER(10,E172/(10*E$23))/(4*PI()*$C$5)))</f>
        <v>1255.70043456198</v>
      </c>
      <c r="F177" s="56">
        <f>IF(F176&lt;0,F$26*POWER(10,-F176/(10*F$27)),IF(F174&lt;0,F$24*POWER(10,-F174/(10*F$25)),0.3*POWER(10,F172/(10*F$23))/(4*PI()*$C$5)))</f>
        <v>2579.7172304105225</v>
      </c>
      <c r="G177" s="56">
        <f>IF(G176&lt;0,G$26*POWER(10,-G176/(10*G$27)),IF(G174&lt;0,G$24*POWER(10,-G174/(10*G$25)),0.3*POWER(10,G172/(10*G$23))/(4*PI()*$C$5)))</f>
        <v>5934.7292455717661</v>
      </c>
      <c r="H177" s="57">
        <f>IF(H176&lt;0,H$26*POWER(10,-H176/(10*H$27)),IF(H174&lt;0,H$24*POWER(10,-H174/(10*H$25)),0.3*POWER(10,H172/(10*H$23))/(4*PI()*$C$5)))</f>
        <v>4424.1664433567403</v>
      </c>
    </row>
    <row r="178" spans="1:8" x14ac:dyDescent="0.25">
      <c r="B178" s="11" t="s">
        <v>70</v>
      </c>
      <c r="C178" s="8"/>
      <c r="D178" s="9"/>
      <c r="E178" s="13"/>
      <c r="F178" s="13"/>
      <c r="G178" s="13"/>
      <c r="H178" s="15"/>
    </row>
    <row r="179" spans="1:8" x14ac:dyDescent="0.25">
      <c r="B179" s="11" t="s">
        <v>40</v>
      </c>
      <c r="C179" s="16">
        <v>30</v>
      </c>
      <c r="D179" s="48" t="s">
        <v>14</v>
      </c>
      <c r="E179" s="13">
        <f>$C179</f>
        <v>30</v>
      </c>
      <c r="F179" s="13">
        <f>$C179</f>
        <v>30</v>
      </c>
      <c r="G179" s="13">
        <f>$C179</f>
        <v>30</v>
      </c>
      <c r="H179" s="15">
        <f>$C179</f>
        <v>30</v>
      </c>
    </row>
    <row r="180" spans="1:8" x14ac:dyDescent="0.25">
      <c r="B180" s="43" t="s">
        <v>32</v>
      </c>
      <c r="C180" s="8"/>
      <c r="D180" s="48" t="s">
        <v>18</v>
      </c>
      <c r="E180" s="13">
        <f>E171+E179</f>
        <v>-95</v>
      </c>
      <c r="F180" s="13">
        <f>F171+F179</f>
        <v>-95</v>
      </c>
      <c r="G180" s="13">
        <f>G171+G179</f>
        <v>-95</v>
      </c>
      <c r="H180" s="15">
        <f>H171+H179</f>
        <v>-95</v>
      </c>
    </row>
    <row r="181" spans="1:8" x14ac:dyDescent="0.25">
      <c r="B181" s="7" t="s">
        <v>39</v>
      </c>
      <c r="C181" s="45"/>
      <c r="D181" s="47" t="s">
        <v>14</v>
      </c>
      <c r="E181" s="35">
        <f>-E180+E151</f>
        <v>107.98970004336019</v>
      </c>
      <c r="F181" s="35">
        <f>-F180+F151</f>
        <v>107.98970004336019</v>
      </c>
      <c r="G181" s="35">
        <f>-G180+G151</f>
        <v>107.98970004336019</v>
      </c>
      <c r="H181" s="42">
        <f>-H180+H151</f>
        <v>107.98970004336019</v>
      </c>
    </row>
    <row r="182" spans="1:8" x14ac:dyDescent="0.25">
      <c r="B182" s="11" t="s">
        <v>33</v>
      </c>
      <c r="C182" s="8"/>
      <c r="D182" s="48" t="s">
        <v>14</v>
      </c>
      <c r="E182" s="13">
        <f>-10*E$23*LOG(0.3/(4*PI()*E$24*$C$5),10)</f>
        <v>83.908488987370035</v>
      </c>
      <c r="F182" s="13">
        <f>-10*F$23*LOG(0.3/(4*PI()*F$24*$C$5),10)</f>
        <v>89.929088900649646</v>
      </c>
      <c r="G182" s="13">
        <f>-10*G$23*LOG(0.3/(4*PI()*G$24*$C$5),10)</f>
        <v>95.949688813929271</v>
      </c>
      <c r="H182" s="15">
        <f>-10*H$23*LOG(0.3/(4*PI()*H$24*$C$5),10)</f>
        <v>71.306714688805911</v>
      </c>
    </row>
    <row r="183" spans="1:8" x14ac:dyDescent="0.25">
      <c r="B183" s="11" t="s">
        <v>41</v>
      </c>
      <c r="C183" s="8"/>
      <c r="D183" s="48" t="s">
        <v>14</v>
      </c>
      <c r="E183" s="13">
        <f>-E181+E182</f>
        <v>-24.081211055990153</v>
      </c>
      <c r="F183" s="13">
        <f>-F181+F182</f>
        <v>-18.060611142710542</v>
      </c>
      <c r="G183" s="13">
        <f>-G181+G182</f>
        <v>-12.040011229430917</v>
      </c>
      <c r="H183" s="15">
        <f>-H181+H182</f>
        <v>-36.682985354554276</v>
      </c>
    </row>
    <row r="184" spans="1:8" x14ac:dyDescent="0.25">
      <c r="B184" s="11" t="s">
        <v>34</v>
      </c>
      <c r="C184" s="8"/>
      <c r="D184" s="48" t="s">
        <v>14</v>
      </c>
      <c r="E184" s="13">
        <f>E182+10*E$25*LOG(E$26/E$24,10)</f>
        <v>95.347628822601322</v>
      </c>
      <c r="F184" s="13">
        <f>F182+10*F$25*LOG(F$26/F$24,10)</f>
        <v>99.863078757561027</v>
      </c>
      <c r="G184" s="13">
        <f>G182+10*G$25*LOG(G$26/G$24,10)</f>
        <v>112.80736857111222</v>
      </c>
      <c r="H184" s="15">
        <f>H182+10*H$25*LOG(H$26/H$24,10)</f>
        <v>120.83034952357744</v>
      </c>
    </row>
    <row r="185" spans="1:8" x14ac:dyDescent="0.25">
      <c r="B185" s="11" t="s">
        <v>41</v>
      </c>
      <c r="C185" s="8"/>
      <c r="D185" s="48" t="s">
        <v>14</v>
      </c>
      <c r="E185" s="13">
        <f>-E181+E184</f>
        <v>-12.642071220758865</v>
      </c>
      <c r="F185" s="13">
        <f>-F181+F184</f>
        <v>-8.1266212857991604</v>
      </c>
      <c r="G185" s="13">
        <f>-G181+G184</f>
        <v>4.8176685277520335</v>
      </c>
      <c r="H185" s="15">
        <f>-H181+H184</f>
        <v>12.840649480217252</v>
      </c>
    </row>
    <row r="186" spans="1:8" ht="18.75" thickBot="1" x14ac:dyDescent="0.3">
      <c r="B186" s="17" t="s">
        <v>71</v>
      </c>
      <c r="C186" s="46"/>
      <c r="D186" s="55" t="s">
        <v>38</v>
      </c>
      <c r="E186" s="56">
        <f>IF(E185&lt;0,E$26*POWER(10,-E185/(10*E$27)),IF(E183&lt;0,E$24*POWER(10,-E183/(10*E$25)),0.3*POWER(10,E181/(10*E$23))/(4*PI()*$C$5)))</f>
        <v>251.8904057312389</v>
      </c>
      <c r="F186" s="56">
        <f>IF(F185&lt;0,F$26*POWER(10,-F185/(10*F$27)),IF(F183&lt;0,F$24*POWER(10,-F183/(10*F$25)),0.3*POWER(10,F181/(10*F$23))/(4*PI()*$C$5)))</f>
        <v>418.88848324249579</v>
      </c>
      <c r="G186" s="56">
        <f>IF(G185&lt;0,G$26*POWER(10,-G185/(10*G$27)),IF(G183&lt;0,G$24*POWER(10,-G183/(10*G$25)),0.3*POWER(10,G181/(10*G$23))/(4*PI()*$C$5)))</f>
        <v>689.03354609598352</v>
      </c>
      <c r="H186" s="57">
        <f>IF(H185&lt;0,H$26*POWER(10,-H185/(10*H$27)),IF(H183&lt;0,H$24*POWER(10,-H183/(10*H$25)),0.3*POWER(10,H181/(10*H$23))/(4*PI()*$C$5)))</f>
        <v>342.54714032276524</v>
      </c>
    </row>
    <row r="188" spans="1:8" ht="18" x14ac:dyDescent="0.25">
      <c r="A188" s="94" t="s">
        <v>115</v>
      </c>
      <c r="B188" s="66"/>
      <c r="C188" s="95"/>
      <c r="D188" s="96"/>
      <c r="E188" s="97"/>
      <c r="F188" s="97"/>
      <c r="G188" s="97"/>
      <c r="H188" s="97"/>
    </row>
    <row r="189" spans="1:8" x14ac:dyDescent="0.25">
      <c r="B189" s="50" t="s">
        <v>45</v>
      </c>
    </row>
    <row r="190" spans="1:8" x14ac:dyDescent="0.25">
      <c r="B190" s="50" t="s">
        <v>46</v>
      </c>
    </row>
    <row r="191" spans="1:8" ht="15.75" thickBot="1" x14ac:dyDescent="0.3">
      <c r="B191" s="1" t="s">
        <v>0</v>
      </c>
      <c r="C191" s="1">
        <v>5.85</v>
      </c>
      <c r="D191" s="1"/>
      <c r="E191" s="1" t="s">
        <v>1</v>
      </c>
      <c r="F191" s="1">
        <f>300000000/C191/10^9</f>
        <v>5.1282051282051287E-2</v>
      </c>
      <c r="G191" s="1"/>
      <c r="H191" s="1"/>
    </row>
    <row r="192" spans="1:8" x14ac:dyDescent="0.25">
      <c r="B192" s="2" t="s">
        <v>2</v>
      </c>
      <c r="C192" s="3" t="s">
        <v>3</v>
      </c>
      <c r="D192" s="3" t="s">
        <v>4</v>
      </c>
      <c r="E192" s="4" t="s">
        <v>5</v>
      </c>
      <c r="F192" s="4" t="s">
        <v>6</v>
      </c>
      <c r="G192" s="5" t="s">
        <v>7</v>
      </c>
      <c r="H192" s="6" t="s">
        <v>8</v>
      </c>
    </row>
    <row r="193" spans="2:8" x14ac:dyDescent="0.25">
      <c r="B193" s="7" t="s">
        <v>62</v>
      </c>
      <c r="C193" s="8"/>
      <c r="D193" s="9"/>
      <c r="E193" s="9"/>
      <c r="F193" s="9"/>
      <c r="G193" s="9"/>
      <c r="H193" s="10"/>
    </row>
    <row r="194" spans="2:8" x14ac:dyDescent="0.25">
      <c r="B194" s="11" t="s">
        <v>9</v>
      </c>
      <c r="C194" s="12">
        <v>1</v>
      </c>
      <c r="D194" s="9" t="s">
        <v>10</v>
      </c>
      <c r="E194" s="13">
        <v>1</v>
      </c>
      <c r="F194" s="13">
        <v>1</v>
      </c>
      <c r="G194" s="13">
        <v>1</v>
      </c>
      <c r="H194" s="14">
        <v>1</v>
      </c>
    </row>
    <row r="195" spans="2:8" x14ac:dyDescent="0.25">
      <c r="B195" s="11" t="s">
        <v>11</v>
      </c>
      <c r="C195" s="12">
        <f>$C$1</f>
        <v>26</v>
      </c>
      <c r="D195" s="9" t="s">
        <v>12</v>
      </c>
      <c r="E195" s="13">
        <f>$C195</f>
        <v>26</v>
      </c>
      <c r="F195" s="13">
        <f>$C195</f>
        <v>26</v>
      </c>
      <c r="G195" s="13">
        <f>$C195</f>
        <v>26</v>
      </c>
      <c r="H195" s="15">
        <f>$C195</f>
        <v>26</v>
      </c>
    </row>
    <row r="196" spans="2:8" x14ac:dyDescent="0.25">
      <c r="B196" s="11" t="s">
        <v>13</v>
      </c>
      <c r="C196" s="12">
        <v>0</v>
      </c>
      <c r="D196" s="9" t="s">
        <v>14</v>
      </c>
      <c r="E196" s="13">
        <f>$C196</f>
        <v>0</v>
      </c>
      <c r="F196" s="13">
        <f t="shared" ref="F196:H197" si="8">$C196</f>
        <v>0</v>
      </c>
      <c r="G196" s="13">
        <f t="shared" si="8"/>
        <v>0</v>
      </c>
      <c r="H196" s="15">
        <f t="shared" si="8"/>
        <v>0</v>
      </c>
    </row>
    <row r="197" spans="2:8" x14ac:dyDescent="0.25">
      <c r="B197" s="11" t="s">
        <v>15</v>
      </c>
      <c r="C197" s="12">
        <v>15</v>
      </c>
      <c r="D197" s="9" t="s">
        <v>14</v>
      </c>
      <c r="E197" s="13">
        <f>$C197</f>
        <v>15</v>
      </c>
      <c r="F197" s="13">
        <f t="shared" si="8"/>
        <v>15</v>
      </c>
      <c r="G197" s="13">
        <f t="shared" si="8"/>
        <v>15</v>
      </c>
      <c r="H197" s="15">
        <f t="shared" si="8"/>
        <v>15</v>
      </c>
    </row>
    <row r="198" spans="2:8" x14ac:dyDescent="0.25">
      <c r="B198" s="11" t="s">
        <v>16</v>
      </c>
      <c r="C198" s="16">
        <v>0</v>
      </c>
      <c r="D198" s="9" t="s">
        <v>17</v>
      </c>
      <c r="E198" s="13">
        <v>0</v>
      </c>
      <c r="F198" s="13">
        <v>0</v>
      </c>
      <c r="G198" s="13">
        <v>0</v>
      </c>
      <c r="H198" s="15">
        <v>0</v>
      </c>
    </row>
    <row r="199" spans="2:8" ht="15.75" thickBot="1" x14ac:dyDescent="0.3">
      <c r="B199" s="17" t="s">
        <v>110</v>
      </c>
      <c r="C199" s="18"/>
      <c r="D199" s="19" t="s">
        <v>18</v>
      </c>
      <c r="E199" s="18">
        <f>E195-SUM(E196:E198)-10*LOG10(E194/1)</f>
        <v>11</v>
      </c>
      <c r="F199" s="18">
        <f>F195-SUM(F196:F198)-10*LOG10(F194/1)</f>
        <v>11</v>
      </c>
      <c r="G199" s="18">
        <f>G195-SUM(G196:G198)-10*LOG10(G194/1)</f>
        <v>11</v>
      </c>
      <c r="H199" s="32">
        <f>H195-SUM(H196:H198)-10*LOG10(H194/1)</f>
        <v>11</v>
      </c>
    </row>
    <row r="200" spans="2:8" ht="15.75" thickBot="1" x14ac:dyDescent="0.3">
      <c r="B200" s="20"/>
      <c r="C200" s="21"/>
      <c r="D200" s="22"/>
      <c r="E200" s="23"/>
      <c r="F200" s="24"/>
      <c r="G200" s="25"/>
      <c r="H200" s="1"/>
    </row>
    <row r="201" spans="2:8" x14ac:dyDescent="0.25">
      <c r="B201" s="26" t="s">
        <v>72</v>
      </c>
      <c r="C201" s="27"/>
      <c r="D201" s="28"/>
      <c r="E201" s="27"/>
      <c r="F201" s="27"/>
      <c r="G201" s="27"/>
      <c r="H201" s="29"/>
    </row>
    <row r="202" spans="2:8" x14ac:dyDescent="0.25">
      <c r="B202" s="7" t="s">
        <v>19</v>
      </c>
      <c r="C202" s="30">
        <v>20</v>
      </c>
      <c r="D202" s="9" t="s">
        <v>10</v>
      </c>
      <c r="E202" s="13">
        <f t="shared" ref="E202:H204" si="9">$C202</f>
        <v>20</v>
      </c>
      <c r="F202" s="13">
        <f t="shared" si="9"/>
        <v>20</v>
      </c>
      <c r="G202" s="13">
        <f t="shared" si="9"/>
        <v>20</v>
      </c>
      <c r="H202" s="15">
        <f t="shared" si="9"/>
        <v>20</v>
      </c>
    </row>
    <row r="203" spans="2:8" x14ac:dyDescent="0.25">
      <c r="B203" s="11" t="s">
        <v>73</v>
      </c>
      <c r="C203" s="30">
        <v>-91</v>
      </c>
      <c r="D203" s="9" t="s">
        <v>12</v>
      </c>
      <c r="E203" s="13">
        <f t="shared" si="9"/>
        <v>-91</v>
      </c>
      <c r="F203" s="13">
        <f t="shared" si="9"/>
        <v>-91</v>
      </c>
      <c r="G203" s="13">
        <f t="shared" si="9"/>
        <v>-91</v>
      </c>
      <c r="H203" s="15">
        <f t="shared" si="9"/>
        <v>-91</v>
      </c>
    </row>
    <row r="204" spans="2:8" x14ac:dyDescent="0.25">
      <c r="B204" s="11" t="s">
        <v>21</v>
      </c>
      <c r="C204" s="30">
        <v>24</v>
      </c>
      <c r="D204" s="9" t="s">
        <v>17</v>
      </c>
      <c r="E204" s="13">
        <f t="shared" si="9"/>
        <v>24</v>
      </c>
      <c r="F204" s="13">
        <f t="shared" si="9"/>
        <v>24</v>
      </c>
      <c r="G204" s="13">
        <f t="shared" si="9"/>
        <v>24</v>
      </c>
      <c r="H204" s="15">
        <f t="shared" si="9"/>
        <v>24</v>
      </c>
    </row>
    <row r="205" spans="2:8" ht="15.75" thickBot="1" x14ac:dyDescent="0.3">
      <c r="B205" s="17" t="s">
        <v>63</v>
      </c>
      <c r="C205" s="31"/>
      <c r="D205" s="19" t="s">
        <v>18</v>
      </c>
      <c r="E205" s="18">
        <f>E203-E204-10*LOG10(E202)</f>
        <v>-128.01029995663981</v>
      </c>
      <c r="F205" s="18">
        <f>F203-F204-10*LOG10(F202)</f>
        <v>-128.01029995663981</v>
      </c>
      <c r="G205" s="18">
        <f>G203-G204-10*LOG10(G202)</f>
        <v>-128.01029995663981</v>
      </c>
      <c r="H205" s="32">
        <f>H203-H204-10*LOG10(H202)</f>
        <v>-128.01029995663981</v>
      </c>
    </row>
    <row r="206" spans="2:8" ht="15.75" thickBot="1" x14ac:dyDescent="0.3">
      <c r="B206" s="20"/>
      <c r="C206" s="23"/>
      <c r="D206" s="22"/>
      <c r="E206" s="23"/>
      <c r="F206" s="24"/>
      <c r="G206" s="25"/>
      <c r="H206" s="1"/>
    </row>
    <row r="207" spans="2:8" x14ac:dyDescent="0.25">
      <c r="B207" s="26" t="s">
        <v>22</v>
      </c>
      <c r="C207" s="33"/>
      <c r="D207" s="34"/>
      <c r="E207" s="33"/>
      <c r="F207" s="33"/>
      <c r="G207" s="33"/>
      <c r="H207" s="29"/>
    </row>
    <row r="208" spans="2:8" x14ac:dyDescent="0.25">
      <c r="B208" s="11" t="s">
        <v>23</v>
      </c>
      <c r="C208" s="35"/>
      <c r="D208" s="36"/>
      <c r="E208" s="37">
        <v>2</v>
      </c>
      <c r="F208" s="37">
        <v>2</v>
      </c>
      <c r="G208" s="37">
        <v>2</v>
      </c>
      <c r="H208" s="38">
        <v>2</v>
      </c>
    </row>
    <row r="209" spans="2:8" x14ac:dyDescent="0.25">
      <c r="B209" s="11" t="s">
        <v>24</v>
      </c>
      <c r="C209" s="35"/>
      <c r="D209" s="36"/>
      <c r="E209" s="13">
        <v>64</v>
      </c>
      <c r="F209" s="13">
        <v>128</v>
      </c>
      <c r="G209" s="13">
        <v>256</v>
      </c>
      <c r="H209" s="15">
        <v>15</v>
      </c>
    </row>
    <row r="210" spans="2:8" x14ac:dyDescent="0.25">
      <c r="B210" s="11" t="s">
        <v>25</v>
      </c>
      <c r="C210" s="35"/>
      <c r="D210" s="36"/>
      <c r="E210" s="37">
        <v>3.8</v>
      </c>
      <c r="F210" s="37">
        <v>3.3</v>
      </c>
      <c r="G210" s="37">
        <v>2.8</v>
      </c>
      <c r="H210" s="38">
        <v>2.7</v>
      </c>
    </row>
    <row r="211" spans="2:8" x14ac:dyDescent="0.25">
      <c r="B211" s="11" t="s">
        <v>26</v>
      </c>
      <c r="C211" s="35"/>
      <c r="D211" s="36"/>
      <c r="E211" s="13">
        <v>128</v>
      </c>
      <c r="F211" s="13">
        <v>256</v>
      </c>
      <c r="G211" s="13">
        <v>1024</v>
      </c>
      <c r="H211" s="15">
        <v>1024</v>
      </c>
    </row>
    <row r="212" spans="2:8" ht="15.75" thickBot="1" x14ac:dyDescent="0.3">
      <c r="B212" s="39" t="s">
        <v>27</v>
      </c>
      <c r="C212" s="18"/>
      <c r="D212" s="19"/>
      <c r="E212" s="40">
        <v>4.3</v>
      </c>
      <c r="F212" s="40">
        <v>3.8</v>
      </c>
      <c r="G212" s="40">
        <v>3.3</v>
      </c>
      <c r="H212" s="41">
        <v>2.7</v>
      </c>
    </row>
    <row r="213" spans="2:8" ht="15.75" thickBot="1" x14ac:dyDescent="0.3">
      <c r="B213" s="1"/>
      <c r="C213" s="1"/>
      <c r="D213" s="1"/>
      <c r="E213" s="1"/>
      <c r="F213" s="1"/>
      <c r="G213" s="1"/>
      <c r="H213" s="1"/>
    </row>
    <row r="214" spans="2:8" x14ac:dyDescent="0.25">
      <c r="B214" s="26" t="s">
        <v>28</v>
      </c>
      <c r="C214" s="27"/>
      <c r="D214" s="28"/>
      <c r="E214" s="27"/>
      <c r="F214" s="27"/>
      <c r="G214" s="27"/>
      <c r="H214" s="29"/>
    </row>
    <row r="215" spans="2:8" x14ac:dyDescent="0.25">
      <c r="B215" s="11" t="s">
        <v>29</v>
      </c>
      <c r="C215" s="12">
        <v>8</v>
      </c>
      <c r="D215" s="9" t="s">
        <v>14</v>
      </c>
      <c r="E215" s="13">
        <f>C215</f>
        <v>8</v>
      </c>
      <c r="F215" s="13">
        <f>E215</f>
        <v>8</v>
      </c>
      <c r="G215" s="13">
        <f>F215</f>
        <v>8</v>
      </c>
      <c r="H215" s="15">
        <f>G215</f>
        <v>8</v>
      </c>
    </row>
    <row r="216" spans="2:8" x14ac:dyDescent="0.25">
      <c r="B216" s="7" t="s">
        <v>30</v>
      </c>
      <c r="C216" s="35"/>
      <c r="D216" s="36" t="s">
        <v>18</v>
      </c>
      <c r="E216" s="35">
        <f>E205-E215</f>
        <v>-136.01029995663981</v>
      </c>
      <c r="F216" s="35">
        <f>F205-F215</f>
        <v>-136.01029995663981</v>
      </c>
      <c r="G216" s="35">
        <f>G205-G215</f>
        <v>-136.01029995663981</v>
      </c>
      <c r="H216" s="42">
        <f>H205-H215</f>
        <v>-136.01029995663981</v>
      </c>
    </row>
    <row r="217" spans="2:8" x14ac:dyDescent="0.25">
      <c r="B217" s="11" t="s">
        <v>66</v>
      </c>
      <c r="C217" s="8"/>
      <c r="D217" s="9"/>
      <c r="E217" s="13"/>
      <c r="F217" s="13"/>
      <c r="G217" s="13"/>
      <c r="H217" s="15"/>
    </row>
    <row r="218" spans="2:8" x14ac:dyDescent="0.25">
      <c r="B218" s="43" t="s">
        <v>32</v>
      </c>
      <c r="C218" s="44"/>
      <c r="D218" s="9" t="s">
        <v>18</v>
      </c>
      <c r="E218" s="13">
        <f>E216-E198</f>
        <v>-136.01029995663981</v>
      </c>
      <c r="F218" s="13">
        <f>F216-F198</f>
        <v>-136.01029995663981</v>
      </c>
      <c r="G218" s="13">
        <f>G216-G198</f>
        <v>-136.01029995663981</v>
      </c>
      <c r="H218" s="13">
        <f>H216-H198</f>
        <v>-136.01029995663981</v>
      </c>
    </row>
    <row r="219" spans="2:8" x14ac:dyDescent="0.25">
      <c r="B219" s="7" t="s">
        <v>39</v>
      </c>
      <c r="C219" s="13"/>
      <c r="D219" s="47" t="s">
        <v>14</v>
      </c>
      <c r="E219" s="35">
        <f>-E218+E199</f>
        <v>147.01029995663981</v>
      </c>
      <c r="F219" s="35">
        <f>-F218+F199</f>
        <v>147.01029995663981</v>
      </c>
      <c r="G219" s="35">
        <f>-G218+G199</f>
        <v>147.01029995663981</v>
      </c>
      <c r="H219" s="42">
        <f>-H218+H199</f>
        <v>147.01029995663981</v>
      </c>
    </row>
    <row r="220" spans="2:8" x14ac:dyDescent="0.25">
      <c r="B220" s="11" t="s">
        <v>33</v>
      </c>
      <c r="C220" s="8"/>
      <c r="D220" s="48" t="s">
        <v>14</v>
      </c>
      <c r="E220" s="13">
        <f>-10*E208*LOG(0.3/(4*PI()*E209*$C$5),10)</f>
        <v>83.908488987370035</v>
      </c>
      <c r="F220" s="13">
        <f>-10*F208*LOG(0.3/(4*PI()*F209*$C$5),10)</f>
        <v>89.929088900649646</v>
      </c>
      <c r="G220" s="13">
        <f>-10*G208*LOG(0.3/(4*PI()*G209*$C$5),10)</f>
        <v>95.949688813929271</v>
      </c>
      <c r="H220" s="15">
        <f>-10*H208*LOG(0.3/(4*PI()*H209*$C$5),10)</f>
        <v>71.306714688805911</v>
      </c>
    </row>
    <row r="221" spans="2:8" x14ac:dyDescent="0.25">
      <c r="B221" s="11" t="s">
        <v>41</v>
      </c>
      <c r="C221" s="8"/>
      <c r="D221" s="48" t="s">
        <v>14</v>
      </c>
      <c r="E221" s="13">
        <f>-E219+E220</f>
        <v>-63.101810969269778</v>
      </c>
      <c r="F221" s="13">
        <f>-F219+F220</f>
        <v>-57.081211055990167</v>
      </c>
      <c r="G221" s="13">
        <f>-G219+G220</f>
        <v>-51.060611142710542</v>
      </c>
      <c r="H221" s="15">
        <f>-H219+H220</f>
        <v>-75.703585267833901</v>
      </c>
    </row>
    <row r="222" spans="2:8" x14ac:dyDescent="0.25">
      <c r="B222" s="11" t="s">
        <v>34</v>
      </c>
      <c r="C222" s="8"/>
      <c r="D222" s="48" t="s">
        <v>14</v>
      </c>
      <c r="E222" s="13">
        <f>E220+10*E210*LOG(E211/E209,10)</f>
        <v>95.347628822601322</v>
      </c>
      <c r="F222" s="13">
        <f>F220+10*F210*LOG(F211/F209,10)</f>
        <v>99.863078757561027</v>
      </c>
      <c r="G222" s="13">
        <f>G220+10*G210*LOG(G211/G209,10)</f>
        <v>112.80736857111222</v>
      </c>
      <c r="H222" s="15">
        <f>H220+10*H210*LOG(H211/H209,10)</f>
        <v>120.83034952357744</v>
      </c>
    </row>
    <row r="223" spans="2:8" x14ac:dyDescent="0.25">
      <c r="B223" s="11" t="s">
        <v>41</v>
      </c>
      <c r="C223" s="8"/>
      <c r="D223" s="48" t="s">
        <v>14</v>
      </c>
      <c r="E223" s="13">
        <f>-E219+E222</f>
        <v>-51.66267113403849</v>
      </c>
      <c r="F223" s="13">
        <f>-F219+F222</f>
        <v>-47.147221199078786</v>
      </c>
      <c r="G223" s="13">
        <f>-G219+G222</f>
        <v>-34.202931385527592</v>
      </c>
      <c r="H223" s="15">
        <f>-H219+H222</f>
        <v>-26.179950433062373</v>
      </c>
    </row>
    <row r="224" spans="2:8" ht="18" x14ac:dyDescent="0.25">
      <c r="B224" s="7" t="s">
        <v>69</v>
      </c>
      <c r="C224" s="44"/>
      <c r="D224" s="47" t="s">
        <v>14</v>
      </c>
      <c r="E224" s="56">
        <f>IF(E223&lt;0,E$26*POWER(10,-E223/(10*E$27)),IF(E221&lt;0,E$24*POWER(10,-E221/(10*E$25)),0.3*POWER(10,E219/(10*E$23))/(4*PI()*$C$5)))</f>
        <v>2035.4828045702375</v>
      </c>
      <c r="F224" s="56">
        <f>IF(F223&lt;0,F$26*POWER(10,-F223/(10*F$27)),IF(F221&lt;0,F$24*POWER(10,-F221/(10*F$25)),0.3*POWER(10,F219/(10*F$23))/(4*PI()*$C$5)))</f>
        <v>4456.1142038470689</v>
      </c>
      <c r="G224" s="56">
        <f>IF(G223&lt;0,G$26*POWER(10,-G223/(10*G$27)),IF(G221&lt;0,G$24*POWER(10,-G221/(10*G$25)),0.3*POWER(10,G219/(10*G$23))/(4*PI()*$C$5)))</f>
        <v>11136.594916144417</v>
      </c>
      <c r="H224" s="57">
        <f>IF(H223&lt;0,H$26*POWER(10,-H223/(10*H$27)),IF(H221&lt;0,H$24*POWER(10,-H221/(10*H$25)),0.3*POWER(10,H219/(10*H$23))/(4*PI()*$C$5)))</f>
        <v>9548.3372598083733</v>
      </c>
    </row>
    <row r="225" spans="2:8" x14ac:dyDescent="0.25">
      <c r="B225" s="11" t="s">
        <v>70</v>
      </c>
      <c r="C225" s="8"/>
      <c r="D225" s="9"/>
      <c r="E225" s="13"/>
      <c r="F225" s="13"/>
      <c r="G225" s="13"/>
      <c r="H225" s="15"/>
    </row>
    <row r="226" spans="2:8" x14ac:dyDescent="0.25">
      <c r="B226" s="11" t="s">
        <v>40</v>
      </c>
      <c r="C226" s="16">
        <v>30</v>
      </c>
      <c r="D226" s="48" t="s">
        <v>14</v>
      </c>
      <c r="E226" s="13">
        <f>$C226</f>
        <v>30</v>
      </c>
      <c r="F226" s="13">
        <f>$C226</f>
        <v>30</v>
      </c>
      <c r="G226" s="13">
        <f>$C226</f>
        <v>30</v>
      </c>
      <c r="H226" s="15">
        <f>$C226</f>
        <v>30</v>
      </c>
    </row>
    <row r="227" spans="2:8" x14ac:dyDescent="0.25">
      <c r="B227" s="43" t="s">
        <v>32</v>
      </c>
      <c r="C227" s="8"/>
      <c r="D227" s="48" t="s">
        <v>18</v>
      </c>
      <c r="E227" s="13">
        <f>E218+E226</f>
        <v>-106.01029995663981</v>
      </c>
      <c r="F227" s="13">
        <f>F218+F226</f>
        <v>-106.01029995663981</v>
      </c>
      <c r="G227" s="13">
        <f>G218+G226</f>
        <v>-106.01029995663981</v>
      </c>
      <c r="H227" s="15">
        <f>H218+H226</f>
        <v>-106.01029995663981</v>
      </c>
    </row>
    <row r="228" spans="2:8" x14ac:dyDescent="0.25">
      <c r="B228" s="7" t="s">
        <v>39</v>
      </c>
      <c r="C228" s="45"/>
      <c r="D228" s="47" t="s">
        <v>14</v>
      </c>
      <c r="E228" s="35">
        <f>-E227+E199</f>
        <v>117.01029995663981</v>
      </c>
      <c r="F228" s="35">
        <f>-F227+F199</f>
        <v>117.01029995663981</v>
      </c>
      <c r="G228" s="35">
        <f>-G227+G199</f>
        <v>117.01029995663981</v>
      </c>
      <c r="H228" s="42">
        <f>-H227+H199</f>
        <v>117.01029995663981</v>
      </c>
    </row>
    <row r="229" spans="2:8" x14ac:dyDescent="0.25">
      <c r="B229" s="11" t="s">
        <v>33</v>
      </c>
      <c r="C229" s="8"/>
      <c r="D229" s="48" t="s">
        <v>14</v>
      </c>
      <c r="E229" s="13">
        <f>-10*E$23*LOG(0.3/(4*PI()*E$24*$C$5),10)</f>
        <v>83.908488987370035</v>
      </c>
      <c r="F229" s="13">
        <f>-10*F$23*LOG(0.3/(4*PI()*F$24*$C$5),10)</f>
        <v>89.929088900649646</v>
      </c>
      <c r="G229" s="13">
        <f>-10*G$23*LOG(0.3/(4*PI()*G$24*$C$5),10)</f>
        <v>95.949688813929271</v>
      </c>
      <c r="H229" s="15">
        <f>-10*H$23*LOG(0.3/(4*PI()*H$24*$C$5),10)</f>
        <v>71.306714688805911</v>
      </c>
    </row>
    <row r="230" spans="2:8" x14ac:dyDescent="0.25">
      <c r="B230" s="11" t="s">
        <v>41</v>
      </c>
      <c r="C230" s="8"/>
      <c r="D230" s="48" t="s">
        <v>14</v>
      </c>
      <c r="E230" s="13">
        <f>-E228+E229</f>
        <v>-33.101810969269778</v>
      </c>
      <c r="F230" s="13">
        <f>-F228+F229</f>
        <v>-27.081211055990167</v>
      </c>
      <c r="G230" s="13">
        <f>-G228+G229</f>
        <v>-21.060611142710542</v>
      </c>
      <c r="H230" s="15">
        <f>-H228+H229</f>
        <v>-45.703585267833901</v>
      </c>
    </row>
    <row r="231" spans="2:8" x14ac:dyDescent="0.25">
      <c r="B231" s="11" t="s">
        <v>34</v>
      </c>
      <c r="C231" s="8"/>
      <c r="D231" s="48" t="s">
        <v>14</v>
      </c>
      <c r="E231" s="13">
        <f>E229+10*E$25*LOG(E$26/E$24,10)</f>
        <v>95.347628822601322</v>
      </c>
      <c r="F231" s="13">
        <f>F229+10*F$25*LOG(F$26/F$24,10)</f>
        <v>99.863078757561027</v>
      </c>
      <c r="G231" s="13">
        <f>G229+10*G$25*LOG(G$26/G$24,10)</f>
        <v>112.80736857111222</v>
      </c>
      <c r="H231" s="15">
        <f>H229+10*H$25*LOG(H$26/H$24,10)</f>
        <v>120.83034952357744</v>
      </c>
    </row>
    <row r="232" spans="2:8" x14ac:dyDescent="0.25">
      <c r="B232" s="11" t="s">
        <v>41</v>
      </c>
      <c r="C232" s="8"/>
      <c r="D232" s="48" t="s">
        <v>14</v>
      </c>
      <c r="E232" s="13">
        <f>-E228+E231</f>
        <v>-21.66267113403849</v>
      </c>
      <c r="F232" s="13">
        <f>-F228+F231</f>
        <v>-17.147221199078786</v>
      </c>
      <c r="G232" s="13">
        <f>-G228+G231</f>
        <v>-4.2029313855275916</v>
      </c>
      <c r="H232" s="15">
        <f>-H228+H231</f>
        <v>3.8200495669376267</v>
      </c>
    </row>
    <row r="233" spans="2:8" ht="18.75" thickBot="1" x14ac:dyDescent="0.3">
      <c r="B233" s="17" t="s">
        <v>71</v>
      </c>
      <c r="C233" s="46"/>
      <c r="D233" s="19" t="s">
        <v>38</v>
      </c>
      <c r="E233" s="58">
        <f>IF(E232&lt;0,E$26*POWER(10,-E232/(10*E$27)),IF(E230&lt;0,E$24*POWER(10,-E230/(10*E$25)),0.3*POWER(10,E228/(10*E$23))/(4*PI()*$C$5)))</f>
        <v>408.31282317824963</v>
      </c>
      <c r="F233" s="58">
        <f>IF(F232&lt;0,F$26*POWER(10,-F232/(10*F$27)),IF(F230&lt;0,F$24*POWER(10,-F230/(10*F$25)),0.3*POWER(10,F228/(10*F$23))/(4*PI()*$C$5)))</f>
        <v>723.5734591375342</v>
      </c>
      <c r="G233" s="58">
        <f>IF(G232&lt;0,G$26*POWER(10,-G232/(10*G$27)),IF(G230&lt;0,G$24*POWER(10,-G230/(10*G$25)),0.3*POWER(10,G228/(10*G$23))/(4*PI()*$C$5)))</f>
        <v>1372.9714730855726</v>
      </c>
      <c r="H233" s="59">
        <f>IF(H232&lt;0,H$26*POWER(10,-H232/(10*H$27)),IF(H230&lt;0,H$24*POWER(10,-H230/(10*H$25)),0.3*POWER(10,H228/(10*H$23))/(4*PI()*$C$5)))</f>
        <v>739.2930770260657</v>
      </c>
    </row>
    <row r="234" spans="2:8" ht="18" x14ac:dyDescent="0.25">
      <c r="B234" s="51"/>
      <c r="C234" s="52"/>
      <c r="D234" s="53"/>
      <c r="E234" s="54"/>
      <c r="F234" s="54"/>
      <c r="G234" s="54"/>
      <c r="H234" s="54"/>
    </row>
    <row r="235" spans="2:8" x14ac:dyDescent="0.25">
      <c r="B235" s="51" t="s">
        <v>47</v>
      </c>
    </row>
    <row r="236" spans="2:8" ht="15.75" thickBot="1" x14ac:dyDescent="0.3">
      <c r="B236" s="1" t="s">
        <v>0</v>
      </c>
      <c r="C236" s="1">
        <v>5.85</v>
      </c>
      <c r="D236" s="1"/>
      <c r="E236" s="1" t="s">
        <v>1</v>
      </c>
      <c r="F236" s="1">
        <f>300000000/C236/10^9</f>
        <v>5.1282051282051287E-2</v>
      </c>
      <c r="G236" s="1"/>
      <c r="H236" s="1"/>
    </row>
    <row r="237" spans="2:8" x14ac:dyDescent="0.25">
      <c r="B237" s="2" t="s">
        <v>2</v>
      </c>
      <c r="C237" s="3" t="s">
        <v>3</v>
      </c>
      <c r="D237" s="3" t="s">
        <v>4</v>
      </c>
      <c r="E237" s="4" t="s">
        <v>5</v>
      </c>
      <c r="F237" s="4" t="s">
        <v>6</v>
      </c>
      <c r="G237" s="5" t="s">
        <v>7</v>
      </c>
      <c r="H237" s="6" t="s">
        <v>8</v>
      </c>
    </row>
    <row r="238" spans="2:8" x14ac:dyDescent="0.25">
      <c r="B238" s="7" t="s">
        <v>42</v>
      </c>
      <c r="C238" s="8"/>
      <c r="D238" s="9"/>
      <c r="E238" s="9"/>
      <c r="F238" s="9"/>
      <c r="G238" s="9"/>
      <c r="H238" s="10"/>
    </row>
    <row r="239" spans="2:8" x14ac:dyDescent="0.25">
      <c r="B239" s="11" t="s">
        <v>9</v>
      </c>
      <c r="C239" s="12">
        <v>20</v>
      </c>
      <c r="D239" s="9" t="s">
        <v>10</v>
      </c>
      <c r="E239" s="13">
        <f>C239</f>
        <v>20</v>
      </c>
      <c r="F239" s="13">
        <f>E239</f>
        <v>20</v>
      </c>
      <c r="G239" s="13">
        <f>F239</f>
        <v>20</v>
      </c>
      <c r="H239" s="49">
        <f>G239</f>
        <v>20</v>
      </c>
    </row>
    <row r="240" spans="2:8" x14ac:dyDescent="0.25">
      <c r="B240" s="11" t="s">
        <v>11</v>
      </c>
      <c r="C240" s="12">
        <f>$C$1</f>
        <v>26</v>
      </c>
      <c r="D240" s="9" t="s">
        <v>12</v>
      </c>
      <c r="E240" s="13">
        <f>$C240</f>
        <v>26</v>
      </c>
      <c r="F240" s="13">
        <f>$C240</f>
        <v>26</v>
      </c>
      <c r="G240" s="13">
        <f>$C240</f>
        <v>26</v>
      </c>
      <c r="H240" s="15">
        <f>$C240</f>
        <v>26</v>
      </c>
    </row>
    <row r="241" spans="2:8" x14ac:dyDescent="0.25">
      <c r="B241" s="11" t="s">
        <v>13</v>
      </c>
      <c r="C241" s="12">
        <v>0</v>
      </c>
      <c r="D241" s="9" t="s">
        <v>14</v>
      </c>
      <c r="E241" s="13">
        <f>$C241</f>
        <v>0</v>
      </c>
      <c r="F241" s="13">
        <f t="shared" ref="F241:H242" si="10">$C241</f>
        <v>0</v>
      </c>
      <c r="G241" s="13">
        <f t="shared" si="10"/>
        <v>0</v>
      </c>
      <c r="H241" s="15">
        <f t="shared" si="10"/>
        <v>0</v>
      </c>
    </row>
    <row r="242" spans="2:8" x14ac:dyDescent="0.25">
      <c r="B242" s="11" t="s">
        <v>15</v>
      </c>
      <c r="C242" s="12">
        <v>15</v>
      </c>
      <c r="D242" s="9" t="s">
        <v>14</v>
      </c>
      <c r="E242" s="13">
        <f>$C242</f>
        <v>15</v>
      </c>
      <c r="F242" s="13">
        <f t="shared" si="10"/>
        <v>15</v>
      </c>
      <c r="G242" s="13">
        <f t="shared" si="10"/>
        <v>15</v>
      </c>
      <c r="H242" s="15">
        <f t="shared" si="10"/>
        <v>15</v>
      </c>
    </row>
    <row r="243" spans="2:8" x14ac:dyDescent="0.25">
      <c r="B243" s="11" t="s">
        <v>16</v>
      </c>
      <c r="C243" s="16">
        <v>0</v>
      </c>
      <c r="D243" s="9" t="s">
        <v>17</v>
      </c>
      <c r="E243" s="13">
        <v>0</v>
      </c>
      <c r="F243" s="13">
        <v>0</v>
      </c>
      <c r="G243" s="13">
        <v>0</v>
      </c>
      <c r="H243" s="15">
        <v>0</v>
      </c>
    </row>
    <row r="244" spans="2:8" ht="15.75" thickBot="1" x14ac:dyDescent="0.3">
      <c r="B244" s="17" t="s">
        <v>110</v>
      </c>
      <c r="C244" s="18"/>
      <c r="D244" s="19" t="s">
        <v>18</v>
      </c>
      <c r="E244" s="18">
        <f>E240-SUM(E241:E243)-10*LOG10(C239/1)</f>
        <v>-2.0102999566398125</v>
      </c>
      <c r="F244" s="18">
        <f>F240-SUM(F241:F243)-10*LOG10(F239/1)</f>
        <v>-2.0102999566398125</v>
      </c>
      <c r="G244" s="18">
        <f>G240-SUM(G241:G243)-10*LOG10(G239/1)</f>
        <v>-2.0102999566398125</v>
      </c>
      <c r="H244" s="32">
        <f>H240-SUM(H241:H243)-10*LOG10(H239/1)</f>
        <v>-2.0102999566398125</v>
      </c>
    </row>
    <row r="245" spans="2:8" ht="15.75" thickBot="1" x14ac:dyDescent="0.3">
      <c r="B245" s="20"/>
      <c r="C245" s="21"/>
      <c r="D245" s="22"/>
      <c r="E245" s="23"/>
      <c r="F245" s="24"/>
      <c r="G245" s="25"/>
      <c r="H245" s="1"/>
    </row>
    <row r="246" spans="2:8" x14ac:dyDescent="0.25">
      <c r="B246" s="26" t="s">
        <v>72</v>
      </c>
      <c r="C246" s="27"/>
      <c r="D246" s="28"/>
      <c r="E246" s="27"/>
      <c r="F246" s="27"/>
      <c r="G246" s="27"/>
      <c r="H246" s="29"/>
    </row>
    <row r="247" spans="2:8" x14ac:dyDescent="0.25">
      <c r="B247" s="7" t="s">
        <v>19</v>
      </c>
      <c r="C247" s="30">
        <v>20</v>
      </c>
      <c r="D247" s="9" t="s">
        <v>10</v>
      </c>
      <c r="E247" s="13">
        <f t="shared" ref="E247:H249" si="11">$C247</f>
        <v>20</v>
      </c>
      <c r="F247" s="13">
        <f t="shared" si="11"/>
        <v>20</v>
      </c>
      <c r="G247" s="13">
        <f t="shared" si="11"/>
        <v>20</v>
      </c>
      <c r="H247" s="15">
        <f t="shared" si="11"/>
        <v>20</v>
      </c>
    </row>
    <row r="248" spans="2:8" x14ac:dyDescent="0.25">
      <c r="B248" s="11" t="s">
        <v>73</v>
      </c>
      <c r="C248" s="30">
        <v>-91</v>
      </c>
      <c r="D248" s="9" t="s">
        <v>12</v>
      </c>
      <c r="E248" s="13">
        <f t="shared" si="11"/>
        <v>-91</v>
      </c>
      <c r="F248" s="13">
        <f t="shared" si="11"/>
        <v>-91</v>
      </c>
      <c r="G248" s="13">
        <f t="shared" si="11"/>
        <v>-91</v>
      </c>
      <c r="H248" s="15">
        <f t="shared" si="11"/>
        <v>-91</v>
      </c>
    </row>
    <row r="249" spans="2:8" x14ac:dyDescent="0.25">
      <c r="B249" s="11" t="s">
        <v>21</v>
      </c>
      <c r="C249" s="30">
        <v>24</v>
      </c>
      <c r="D249" s="9" t="s">
        <v>17</v>
      </c>
      <c r="E249" s="13">
        <f t="shared" si="11"/>
        <v>24</v>
      </c>
      <c r="F249" s="13">
        <f t="shared" si="11"/>
        <v>24</v>
      </c>
      <c r="G249" s="13">
        <f t="shared" si="11"/>
        <v>24</v>
      </c>
      <c r="H249" s="15">
        <f t="shared" si="11"/>
        <v>24</v>
      </c>
    </row>
    <row r="250" spans="2:8" ht="15.75" thickBot="1" x14ac:dyDescent="0.3">
      <c r="B250" s="17" t="s">
        <v>63</v>
      </c>
      <c r="C250" s="31"/>
      <c r="D250" s="19" t="s">
        <v>18</v>
      </c>
      <c r="E250" s="18">
        <f>E248-E249-10*LOG10(E247)</f>
        <v>-128.01029995663981</v>
      </c>
      <c r="F250" s="18">
        <f>F248-F249-10*LOG10(F247)</f>
        <v>-128.01029995663981</v>
      </c>
      <c r="G250" s="18">
        <f>G248-G249-10*LOG10(G247)</f>
        <v>-128.01029995663981</v>
      </c>
      <c r="H250" s="32">
        <f>H248-H249-10*LOG10(H247)</f>
        <v>-128.01029995663981</v>
      </c>
    </row>
    <row r="251" spans="2:8" ht="15.75" thickBot="1" x14ac:dyDescent="0.3">
      <c r="B251" s="20"/>
      <c r="C251" s="23"/>
      <c r="D251" s="22"/>
      <c r="E251" s="23"/>
      <c r="F251" s="24"/>
      <c r="G251" s="25"/>
      <c r="H251" s="1"/>
    </row>
    <row r="252" spans="2:8" x14ac:dyDescent="0.25">
      <c r="B252" s="26" t="s">
        <v>22</v>
      </c>
      <c r="C252" s="33"/>
      <c r="D252" s="34"/>
      <c r="E252" s="33"/>
      <c r="F252" s="33"/>
      <c r="G252" s="33"/>
      <c r="H252" s="29"/>
    </row>
    <row r="253" spans="2:8" x14ac:dyDescent="0.25">
      <c r="B253" s="11" t="s">
        <v>23</v>
      </c>
      <c r="C253" s="35"/>
      <c r="D253" s="36"/>
      <c r="E253" s="37">
        <v>2</v>
      </c>
      <c r="F253" s="37">
        <v>2</v>
      </c>
      <c r="G253" s="37">
        <v>2</v>
      </c>
      <c r="H253" s="38">
        <v>2</v>
      </c>
    </row>
    <row r="254" spans="2:8" x14ac:dyDescent="0.25">
      <c r="B254" s="11" t="s">
        <v>24</v>
      </c>
      <c r="C254" s="35"/>
      <c r="D254" s="36"/>
      <c r="E254" s="13">
        <v>64</v>
      </c>
      <c r="F254" s="13">
        <v>128</v>
      </c>
      <c r="G254" s="13">
        <v>256</v>
      </c>
      <c r="H254" s="15">
        <v>15</v>
      </c>
    </row>
    <row r="255" spans="2:8" x14ac:dyDescent="0.25">
      <c r="B255" s="11" t="s">
        <v>25</v>
      </c>
      <c r="C255" s="35"/>
      <c r="D255" s="36"/>
      <c r="E255" s="37">
        <v>3.8</v>
      </c>
      <c r="F255" s="37">
        <v>3.3</v>
      </c>
      <c r="G255" s="37">
        <v>2.8</v>
      </c>
      <c r="H255" s="38">
        <v>2.7</v>
      </c>
    </row>
    <row r="256" spans="2:8" x14ac:dyDescent="0.25">
      <c r="B256" s="11" t="s">
        <v>26</v>
      </c>
      <c r="C256" s="35"/>
      <c r="D256" s="36"/>
      <c r="E256" s="13">
        <v>128</v>
      </c>
      <c r="F256" s="13">
        <v>256</v>
      </c>
      <c r="G256" s="13">
        <v>1024</v>
      </c>
      <c r="H256" s="15">
        <v>1024</v>
      </c>
    </row>
    <row r="257" spans="2:8" ht="15.75" thickBot="1" x14ac:dyDescent="0.3">
      <c r="B257" s="39" t="s">
        <v>27</v>
      </c>
      <c r="C257" s="18"/>
      <c r="D257" s="19"/>
      <c r="E257" s="40">
        <v>4.3</v>
      </c>
      <c r="F257" s="40">
        <v>3.8</v>
      </c>
      <c r="G257" s="40">
        <v>3.3</v>
      </c>
      <c r="H257" s="41">
        <v>2.7</v>
      </c>
    </row>
    <row r="258" spans="2:8" ht="15.75" thickBot="1" x14ac:dyDescent="0.3">
      <c r="B258" s="1"/>
      <c r="C258" s="1"/>
      <c r="D258" s="1"/>
      <c r="E258" s="1"/>
      <c r="F258" s="1"/>
      <c r="G258" s="1"/>
      <c r="H258" s="1"/>
    </row>
    <row r="259" spans="2:8" x14ac:dyDescent="0.25">
      <c r="B259" s="26" t="s">
        <v>28</v>
      </c>
      <c r="C259" s="27"/>
      <c r="D259" s="28"/>
      <c r="E259" s="27"/>
      <c r="F259" s="27"/>
      <c r="G259" s="27"/>
      <c r="H259" s="29"/>
    </row>
    <row r="260" spans="2:8" x14ac:dyDescent="0.25">
      <c r="B260" s="11" t="s">
        <v>29</v>
      </c>
      <c r="C260" s="12">
        <v>8</v>
      </c>
      <c r="D260" s="9" t="s">
        <v>14</v>
      </c>
      <c r="E260" s="13">
        <f>C260</f>
        <v>8</v>
      </c>
      <c r="F260" s="13">
        <f>E260</f>
        <v>8</v>
      </c>
      <c r="G260" s="13">
        <f>F260</f>
        <v>8</v>
      </c>
      <c r="H260" s="13">
        <f>G260</f>
        <v>8</v>
      </c>
    </row>
    <row r="261" spans="2:8" x14ac:dyDescent="0.25">
      <c r="B261" s="7" t="s">
        <v>30</v>
      </c>
      <c r="C261" s="35"/>
      <c r="D261" s="36" t="s">
        <v>18</v>
      </c>
      <c r="E261" s="35">
        <f>E250-E260</f>
        <v>-136.01029995663981</v>
      </c>
      <c r="F261" s="35">
        <f>F250-F260</f>
        <v>-136.01029995663981</v>
      </c>
      <c r="G261" s="35">
        <f>G250-G260</f>
        <v>-136.01029995663981</v>
      </c>
      <c r="H261" s="42">
        <f>H250-H260</f>
        <v>-136.01029995663981</v>
      </c>
    </row>
    <row r="262" spans="2:8" x14ac:dyDescent="0.25">
      <c r="B262" s="11" t="s">
        <v>66</v>
      </c>
      <c r="C262" s="8"/>
      <c r="D262" s="9"/>
      <c r="E262" s="13"/>
      <c r="F262" s="13"/>
      <c r="G262" s="13"/>
      <c r="H262" s="15"/>
    </row>
    <row r="263" spans="2:8" x14ac:dyDescent="0.25">
      <c r="B263" s="43" t="s">
        <v>32</v>
      </c>
      <c r="C263" s="44"/>
      <c r="D263" s="9" t="s">
        <v>18</v>
      </c>
      <c r="E263" s="13">
        <f>E261</f>
        <v>-136.01029995663981</v>
      </c>
      <c r="F263" s="13">
        <f>F261</f>
        <v>-136.01029995663981</v>
      </c>
      <c r="G263" s="13">
        <f>G261</f>
        <v>-136.01029995663981</v>
      </c>
      <c r="H263" s="15">
        <f>H261</f>
        <v>-136.01029995663981</v>
      </c>
    </row>
    <row r="264" spans="2:8" x14ac:dyDescent="0.25">
      <c r="B264" s="7" t="s">
        <v>39</v>
      </c>
      <c r="C264" s="13"/>
      <c r="D264" s="47" t="s">
        <v>14</v>
      </c>
      <c r="E264" s="35">
        <f>-E263+E244</f>
        <v>134</v>
      </c>
      <c r="F264" s="35">
        <f>-F263+F244</f>
        <v>134</v>
      </c>
      <c r="G264" s="35">
        <f>-G263+G244</f>
        <v>134</v>
      </c>
      <c r="H264" s="42">
        <f>-H263+H244</f>
        <v>134</v>
      </c>
    </row>
    <row r="265" spans="2:8" x14ac:dyDescent="0.25">
      <c r="B265" s="11" t="s">
        <v>33</v>
      </c>
      <c r="C265" s="8"/>
      <c r="D265" s="48" t="s">
        <v>14</v>
      </c>
      <c r="E265" s="13">
        <f>-10*E253*LOG(0.3/(4*PI()*E254*$C$5),10)</f>
        <v>83.908488987370035</v>
      </c>
      <c r="F265" s="13">
        <f>-10*F253*LOG(0.3/(4*PI()*F254*$C$5),10)</f>
        <v>89.929088900649646</v>
      </c>
      <c r="G265" s="13">
        <f>-10*G253*LOG(0.3/(4*PI()*G254*$C$5),10)</f>
        <v>95.949688813929271</v>
      </c>
      <c r="H265" s="15">
        <f>-10*H253*LOG(0.3/(4*PI()*H254*$C$5),10)</f>
        <v>71.306714688805911</v>
      </c>
    </row>
    <row r="266" spans="2:8" x14ac:dyDescent="0.25">
      <c r="B266" s="11" t="s">
        <v>41</v>
      </c>
      <c r="C266" s="8"/>
      <c r="D266" s="48" t="s">
        <v>14</v>
      </c>
      <c r="E266" s="13">
        <f>-E264+E265</f>
        <v>-50.091511012629965</v>
      </c>
      <c r="F266" s="13">
        <f>-F264+F265</f>
        <v>-44.070911099350354</v>
      </c>
      <c r="G266" s="13">
        <f>-G264+G265</f>
        <v>-38.050311186070729</v>
      </c>
      <c r="H266" s="15">
        <f>-H264+H265</f>
        <v>-62.693285311194089</v>
      </c>
    </row>
    <row r="267" spans="2:8" x14ac:dyDescent="0.25">
      <c r="B267" s="11" t="s">
        <v>34</v>
      </c>
      <c r="C267" s="8"/>
      <c r="D267" s="48" t="s">
        <v>14</v>
      </c>
      <c r="E267" s="13">
        <f>E265+10*E255*LOG(E256/E254,10)</f>
        <v>95.347628822601322</v>
      </c>
      <c r="F267" s="13">
        <f>F265+10*F255*LOG(F256/F254,10)</f>
        <v>99.863078757561027</v>
      </c>
      <c r="G267" s="13">
        <f>G265+10*G255*LOG(G256/G254,10)</f>
        <v>112.80736857111222</v>
      </c>
      <c r="H267" s="15">
        <f>H265+10*H255*LOG(H256/H254,10)</f>
        <v>120.83034952357744</v>
      </c>
    </row>
    <row r="268" spans="2:8" x14ac:dyDescent="0.25">
      <c r="B268" s="11" t="s">
        <v>41</v>
      </c>
      <c r="C268" s="8"/>
      <c r="D268" s="48" t="s">
        <v>14</v>
      </c>
      <c r="E268" s="13">
        <f>-E264+E267</f>
        <v>-38.652371177398678</v>
      </c>
      <c r="F268" s="13">
        <f>-F264+F267</f>
        <v>-34.136921242438973</v>
      </c>
      <c r="G268" s="13">
        <f>-G264+G267</f>
        <v>-21.192631428887779</v>
      </c>
      <c r="H268" s="15">
        <f>-H264+H267</f>
        <v>-13.169650476422561</v>
      </c>
    </row>
    <row r="269" spans="2:8" ht="18" x14ac:dyDescent="0.25">
      <c r="B269" s="7" t="s">
        <v>69</v>
      </c>
      <c r="C269" s="44"/>
      <c r="D269" s="47" t="s">
        <v>14</v>
      </c>
      <c r="E269" s="56">
        <f>IF(E268&lt;0,E$26*POWER(10,-E268/(10*E$27)),IF(E266&lt;0,E$24*POWER(10,-E266/(10*E$25)),0.3*POWER(10,E264/(10*E$23))/(4*PI()*$C$5)))</f>
        <v>1014.1502980112805</v>
      </c>
      <c r="F269" s="56">
        <f>IF(F268&lt;0,F$26*POWER(10,-F268/(10*F$27)),IF(F266&lt;0,F$24*POWER(10,-F266/(10*F$25)),0.3*POWER(10,F264/(10*F$23))/(4*PI()*$C$5)))</f>
        <v>2025.7227150810431</v>
      </c>
      <c r="G269" s="56">
        <f>IF(G268&lt;0,G$26*POWER(10,-G268/(10*G$27)),IF(G266&lt;0,G$24*POWER(10,-G266/(10*G$25)),0.3*POWER(10,G264/(10*G$23))/(4*PI()*$C$5)))</f>
        <v>4492.6326503111541</v>
      </c>
      <c r="H269" s="57">
        <f>IF(H268&lt;0,H$26*POWER(10,-H268/(10*H$27)),IF(H266&lt;0,H$24*POWER(10,-H266/(10*H$25)),0.3*POWER(10,H264/(10*H$23))/(4*PI()*$C$5)))</f>
        <v>3148.2179378275509</v>
      </c>
    </row>
    <row r="270" spans="2:8" x14ac:dyDescent="0.25">
      <c r="B270" s="11" t="s">
        <v>70</v>
      </c>
      <c r="C270" s="8"/>
      <c r="D270" s="9"/>
      <c r="E270" s="13"/>
      <c r="F270" s="13"/>
      <c r="G270" s="13"/>
      <c r="H270" s="15"/>
    </row>
    <row r="271" spans="2:8" x14ac:dyDescent="0.25">
      <c r="B271" s="11" t="s">
        <v>40</v>
      </c>
      <c r="C271" s="16">
        <v>30</v>
      </c>
      <c r="D271" s="48" t="s">
        <v>14</v>
      </c>
      <c r="E271" s="13">
        <f>$C271</f>
        <v>30</v>
      </c>
      <c r="F271" s="13">
        <f>$C271</f>
        <v>30</v>
      </c>
      <c r="G271" s="13">
        <f>$C271</f>
        <v>30</v>
      </c>
      <c r="H271" s="15">
        <f>$C271</f>
        <v>30</v>
      </c>
    </row>
    <row r="272" spans="2:8" x14ac:dyDescent="0.25">
      <c r="B272" s="43" t="s">
        <v>32</v>
      </c>
      <c r="C272" s="8"/>
      <c r="D272" s="48" t="s">
        <v>18</v>
      </c>
      <c r="E272" s="13">
        <f>E263+E271</f>
        <v>-106.01029995663981</v>
      </c>
      <c r="F272" s="13">
        <f>F263+F271</f>
        <v>-106.01029995663981</v>
      </c>
      <c r="G272" s="13">
        <f>G263+G271</f>
        <v>-106.01029995663981</v>
      </c>
      <c r="H272" s="15">
        <f>H263+H271</f>
        <v>-106.01029995663981</v>
      </c>
    </row>
    <row r="273" spans="2:8" x14ac:dyDescent="0.25">
      <c r="B273" s="7" t="s">
        <v>39</v>
      </c>
      <c r="C273" s="45"/>
      <c r="D273" s="47" t="s">
        <v>14</v>
      </c>
      <c r="E273" s="35">
        <f>-E272+E244</f>
        <v>104</v>
      </c>
      <c r="F273" s="35">
        <f>-F272+F244</f>
        <v>104</v>
      </c>
      <c r="G273" s="35">
        <f>-G272+G244</f>
        <v>104</v>
      </c>
      <c r="H273" s="42">
        <f>-H272+H244</f>
        <v>104</v>
      </c>
    </row>
    <row r="274" spans="2:8" x14ac:dyDescent="0.25">
      <c r="B274" s="11" t="s">
        <v>33</v>
      </c>
      <c r="C274" s="8"/>
      <c r="D274" s="48" t="s">
        <v>14</v>
      </c>
      <c r="E274" s="13">
        <f>-10*E$23*LOG(0.3/(4*PI()*E$24*$C$5),10)</f>
        <v>83.908488987370035</v>
      </c>
      <c r="F274" s="13">
        <f>-10*F$23*LOG(0.3/(4*PI()*F$24*$C$5),10)</f>
        <v>89.929088900649646</v>
      </c>
      <c r="G274" s="13">
        <f>-10*G$23*LOG(0.3/(4*PI()*G$24*$C$5),10)</f>
        <v>95.949688813929271</v>
      </c>
      <c r="H274" s="15">
        <f>-10*H$23*LOG(0.3/(4*PI()*H$24*$C$5),10)</f>
        <v>71.306714688805911</v>
      </c>
    </row>
    <row r="275" spans="2:8" x14ac:dyDescent="0.25">
      <c r="B275" s="11" t="s">
        <v>41</v>
      </c>
      <c r="C275" s="8"/>
      <c r="D275" s="48" t="s">
        <v>14</v>
      </c>
      <c r="E275" s="13">
        <f>-E273+E274</f>
        <v>-20.091511012629965</v>
      </c>
      <c r="F275" s="13">
        <f>-F273+F274</f>
        <v>-14.070911099350354</v>
      </c>
      <c r="G275" s="13">
        <f>-G273+G274</f>
        <v>-8.0503111860707293</v>
      </c>
      <c r="H275" s="15">
        <f>-H273+H274</f>
        <v>-32.693285311194089</v>
      </c>
    </row>
    <row r="276" spans="2:8" x14ac:dyDescent="0.25">
      <c r="B276" s="11" t="s">
        <v>34</v>
      </c>
      <c r="C276" s="8"/>
      <c r="D276" s="48" t="s">
        <v>14</v>
      </c>
      <c r="E276" s="13">
        <f>E274+10*E$25*LOG(E$26/E$24,10)</f>
        <v>95.347628822601322</v>
      </c>
      <c r="F276" s="13">
        <f>F274+10*F$25*LOG(F$26/F$24,10)</f>
        <v>99.863078757561027</v>
      </c>
      <c r="G276" s="13">
        <f>G274+10*G$25*LOG(G$26/G$24,10)</f>
        <v>112.80736857111222</v>
      </c>
      <c r="H276" s="15">
        <f>H274+10*H$25*LOG(H$26/H$24,10)</f>
        <v>120.83034952357744</v>
      </c>
    </row>
    <row r="277" spans="2:8" x14ac:dyDescent="0.25">
      <c r="B277" s="11" t="s">
        <v>41</v>
      </c>
      <c r="C277" s="8"/>
      <c r="D277" s="48" t="s">
        <v>14</v>
      </c>
      <c r="E277" s="13">
        <f>-E273+E276</f>
        <v>-8.6523711773986776</v>
      </c>
      <c r="F277" s="13">
        <f>-F273+F276</f>
        <v>-4.136921242438973</v>
      </c>
      <c r="G277" s="13">
        <f>-G273+G276</f>
        <v>8.8073685711122209</v>
      </c>
      <c r="H277" s="15">
        <f>-H273+H276</f>
        <v>16.830349523577439</v>
      </c>
    </row>
    <row r="278" spans="2:8" ht="18.75" thickBot="1" x14ac:dyDescent="0.3">
      <c r="B278" s="17" t="s">
        <v>71</v>
      </c>
      <c r="C278" s="46"/>
      <c r="D278" s="55" t="s">
        <v>38</v>
      </c>
      <c r="E278" s="56">
        <f>IF(E277&lt;0,E$26*POWER(10,-E277/(10*E$27)),IF(E275&lt;0,E$24*POWER(10,-E275/(10*E$25)),0.3*POWER(10,E273/(10*E$23))/(4*PI()*$C$5)))</f>
        <v>203.43604494142537</v>
      </c>
      <c r="F278" s="56">
        <f>IF(F277&lt;0,F$26*POWER(10,-F277/(10*F$27)),IF(F275&lt;0,F$24*POWER(10,-F275/(10*F$25)),0.3*POWER(10,F273/(10*F$23))/(4*PI()*$C$5)))</f>
        <v>328.93214247948202</v>
      </c>
      <c r="G278" s="56">
        <f>IF(G277&lt;0,G$26*POWER(10,-G277/(10*G$27)),IF(G275&lt;0,G$24*POWER(10,-G275/(10*G$25)),0.3*POWER(10,G273/(10*G$23))/(4*PI()*$C$5)))</f>
        <v>496.30777537715801</v>
      </c>
      <c r="H278" s="57">
        <f>IF(H277&lt;0,H$26*POWER(10,-H277/(10*H$27)),IF(H275&lt;0,H$24*POWER(10,-H275/(10*H$25)),0.3*POWER(10,H273/(10*H$23))/(4*PI()*$C$5)))</f>
        <v>243.75508144251432</v>
      </c>
    </row>
    <row r="279" spans="2:8" ht="18" x14ac:dyDescent="0.25">
      <c r="B279" s="53"/>
      <c r="C279" s="52"/>
      <c r="D279" s="53"/>
      <c r="E279" s="54"/>
      <c r="F279" s="54"/>
      <c r="G279" s="54"/>
      <c r="H279" s="54"/>
    </row>
    <row r="280" spans="2:8" x14ac:dyDescent="0.25">
      <c r="B280" s="50" t="s">
        <v>48</v>
      </c>
    </row>
    <row r="281" spans="2:8" ht="15.75" thickBot="1" x14ac:dyDescent="0.3">
      <c r="B281" s="1" t="s">
        <v>0</v>
      </c>
      <c r="C281" s="1">
        <v>5.85</v>
      </c>
      <c r="D281" s="1"/>
      <c r="E281" s="1" t="s">
        <v>1</v>
      </c>
      <c r="F281" s="1">
        <f>300000000/C281/10^9</f>
        <v>5.1282051282051287E-2</v>
      </c>
      <c r="G281" s="1"/>
      <c r="H281" s="1"/>
    </row>
    <row r="282" spans="2:8" x14ac:dyDescent="0.25">
      <c r="B282" s="2" t="s">
        <v>2</v>
      </c>
      <c r="C282" s="3" t="s">
        <v>3</v>
      </c>
      <c r="D282" s="3" t="s">
        <v>4</v>
      </c>
      <c r="E282" s="4" t="s">
        <v>5</v>
      </c>
      <c r="F282" s="4" t="s">
        <v>6</v>
      </c>
      <c r="G282" s="5" t="s">
        <v>7</v>
      </c>
      <c r="H282" s="6" t="s">
        <v>8</v>
      </c>
    </row>
    <row r="283" spans="2:8" x14ac:dyDescent="0.25">
      <c r="B283" s="7" t="s">
        <v>76</v>
      </c>
      <c r="C283" s="8"/>
      <c r="D283" s="9"/>
      <c r="E283" s="9"/>
      <c r="F283" s="9"/>
      <c r="G283" s="9"/>
      <c r="H283" s="10"/>
    </row>
    <row r="284" spans="2:8" x14ac:dyDescent="0.25">
      <c r="B284" s="11" t="s">
        <v>9</v>
      </c>
      <c r="C284" s="12">
        <v>3</v>
      </c>
      <c r="D284" s="9" t="s">
        <v>10</v>
      </c>
      <c r="E284" s="13">
        <f>$C$284</f>
        <v>3</v>
      </c>
      <c r="F284" s="13">
        <f>$C$284</f>
        <v>3</v>
      </c>
      <c r="G284" s="13">
        <f>$C$284</f>
        <v>3</v>
      </c>
      <c r="H284" s="13">
        <f>$C$284</f>
        <v>3</v>
      </c>
    </row>
    <row r="285" spans="2:8" x14ac:dyDescent="0.25">
      <c r="B285" s="11" t="s">
        <v>11</v>
      </c>
      <c r="C285" s="12">
        <f>$C$1</f>
        <v>26</v>
      </c>
      <c r="D285" s="9" t="s">
        <v>12</v>
      </c>
      <c r="E285" s="13">
        <f>$C285</f>
        <v>26</v>
      </c>
      <c r="F285" s="13">
        <f>$C285</f>
        <v>26</v>
      </c>
      <c r="G285" s="13">
        <f>$C285</f>
        <v>26</v>
      </c>
      <c r="H285" s="15">
        <f>$C285</f>
        <v>26</v>
      </c>
    </row>
    <row r="286" spans="2:8" x14ac:dyDescent="0.25">
      <c r="B286" s="11" t="s">
        <v>13</v>
      </c>
      <c r="C286" s="12">
        <v>0</v>
      </c>
      <c r="D286" s="9" t="s">
        <v>14</v>
      </c>
      <c r="E286" s="13">
        <f>$C286</f>
        <v>0</v>
      </c>
      <c r="F286" s="13">
        <f t="shared" ref="F286:H287" si="12">$C286</f>
        <v>0</v>
      </c>
      <c r="G286" s="13">
        <f t="shared" si="12"/>
        <v>0</v>
      </c>
      <c r="H286" s="15">
        <f t="shared" si="12"/>
        <v>0</v>
      </c>
    </row>
    <row r="287" spans="2:8" x14ac:dyDescent="0.25">
      <c r="B287" s="11" t="s">
        <v>15</v>
      </c>
      <c r="C287" s="12">
        <v>0</v>
      </c>
      <c r="D287" s="9" t="s">
        <v>14</v>
      </c>
      <c r="E287" s="13">
        <f>$C287</f>
        <v>0</v>
      </c>
      <c r="F287" s="13">
        <f t="shared" si="12"/>
        <v>0</v>
      </c>
      <c r="G287" s="13">
        <f t="shared" si="12"/>
        <v>0</v>
      </c>
      <c r="H287" s="15">
        <f t="shared" si="12"/>
        <v>0</v>
      </c>
    </row>
    <row r="288" spans="2:8" x14ac:dyDescent="0.25">
      <c r="B288" s="11" t="s">
        <v>16</v>
      </c>
      <c r="C288" s="16">
        <v>0</v>
      </c>
      <c r="D288" s="9" t="s">
        <v>17</v>
      </c>
      <c r="E288" s="13">
        <v>0</v>
      </c>
      <c r="F288" s="13">
        <v>0</v>
      </c>
      <c r="G288" s="13">
        <v>0</v>
      </c>
      <c r="H288" s="15">
        <v>0</v>
      </c>
    </row>
    <row r="289" spans="2:8" ht="15.75" thickBot="1" x14ac:dyDescent="0.3">
      <c r="B289" s="17" t="s">
        <v>110</v>
      </c>
      <c r="C289" s="18"/>
      <c r="D289" s="19" t="s">
        <v>18</v>
      </c>
      <c r="E289" s="18">
        <f>E285-SUM(E286:E288)-10*LOG10(E284/1)</f>
        <v>21.228787452803374</v>
      </c>
      <c r="F289" s="18">
        <f>F285-SUM(F286:F288)-10*LOG10(F284/1)</f>
        <v>21.228787452803374</v>
      </c>
      <c r="G289" s="18">
        <f>G285-SUM(G286:G288)-10*LOG10(G284/1)</f>
        <v>21.228787452803374</v>
      </c>
      <c r="H289" s="32">
        <f>H285-SUM(H286:H288)-10*LOG10(H284/1)</f>
        <v>21.228787452803374</v>
      </c>
    </row>
    <row r="290" spans="2:8" ht="15.75" thickBot="1" x14ac:dyDescent="0.3">
      <c r="B290" s="20"/>
      <c r="C290" s="21"/>
      <c r="D290" s="22"/>
      <c r="E290" s="23"/>
      <c r="F290" s="24"/>
      <c r="G290" s="25"/>
      <c r="H290" s="1"/>
    </row>
    <row r="291" spans="2:8" x14ac:dyDescent="0.25">
      <c r="B291" s="26" t="s">
        <v>72</v>
      </c>
      <c r="C291" s="27"/>
      <c r="D291" s="28"/>
      <c r="E291" s="27"/>
      <c r="F291" s="27"/>
      <c r="G291" s="27"/>
      <c r="H291" s="29"/>
    </row>
    <row r="292" spans="2:8" x14ac:dyDescent="0.25">
      <c r="B292" s="7" t="s">
        <v>19</v>
      </c>
      <c r="C292" s="30">
        <v>20</v>
      </c>
      <c r="D292" s="9" t="s">
        <v>10</v>
      </c>
      <c r="E292" s="13">
        <f t="shared" ref="E292:H294" si="13">$C292</f>
        <v>20</v>
      </c>
      <c r="F292" s="13">
        <f t="shared" si="13"/>
        <v>20</v>
      </c>
      <c r="G292" s="13">
        <f t="shared" si="13"/>
        <v>20</v>
      </c>
      <c r="H292" s="15">
        <f t="shared" si="13"/>
        <v>20</v>
      </c>
    </row>
    <row r="293" spans="2:8" x14ac:dyDescent="0.25">
      <c r="B293" s="11" t="s">
        <v>73</v>
      </c>
      <c r="C293" s="30">
        <v>-91</v>
      </c>
      <c r="D293" s="9" t="s">
        <v>12</v>
      </c>
      <c r="E293" s="13">
        <f t="shared" si="13"/>
        <v>-91</v>
      </c>
      <c r="F293" s="13">
        <f t="shared" si="13"/>
        <v>-91</v>
      </c>
      <c r="G293" s="13">
        <f t="shared" si="13"/>
        <v>-91</v>
      </c>
      <c r="H293" s="15">
        <f t="shared" si="13"/>
        <v>-91</v>
      </c>
    </row>
    <row r="294" spans="2:8" x14ac:dyDescent="0.25">
      <c r="B294" s="11" t="s">
        <v>21</v>
      </c>
      <c r="C294" s="30">
        <v>24</v>
      </c>
      <c r="D294" s="9" t="s">
        <v>17</v>
      </c>
      <c r="E294" s="13">
        <f t="shared" si="13"/>
        <v>24</v>
      </c>
      <c r="F294" s="13">
        <f t="shared" si="13"/>
        <v>24</v>
      </c>
      <c r="G294" s="13">
        <f t="shared" si="13"/>
        <v>24</v>
      </c>
      <c r="H294" s="15">
        <f t="shared" si="13"/>
        <v>24</v>
      </c>
    </row>
    <row r="295" spans="2:8" ht="15.75" thickBot="1" x14ac:dyDescent="0.3">
      <c r="B295" s="17" t="s">
        <v>63</v>
      </c>
      <c r="C295" s="31"/>
      <c r="D295" s="19" t="s">
        <v>18</v>
      </c>
      <c r="E295" s="18">
        <f>E293-E294-10*LOG10(E292)</f>
        <v>-128.01029995663981</v>
      </c>
      <c r="F295" s="18">
        <f>F293-F294-10*LOG10(F292)</f>
        <v>-128.01029995663981</v>
      </c>
      <c r="G295" s="18">
        <f>G293-G294-10*LOG10(G292)</f>
        <v>-128.01029995663981</v>
      </c>
      <c r="H295" s="32">
        <f>H293-H294-10*LOG10(H292)</f>
        <v>-128.01029995663981</v>
      </c>
    </row>
    <row r="296" spans="2:8" ht="15.75" thickBot="1" x14ac:dyDescent="0.3">
      <c r="B296" s="20"/>
      <c r="C296" s="23"/>
      <c r="D296" s="22"/>
      <c r="E296" s="23"/>
      <c r="F296" s="24"/>
      <c r="G296" s="25"/>
      <c r="H296" s="1"/>
    </row>
    <row r="297" spans="2:8" x14ac:dyDescent="0.25">
      <c r="B297" s="26" t="s">
        <v>22</v>
      </c>
      <c r="C297" s="33"/>
      <c r="D297" s="34"/>
      <c r="E297" s="33"/>
      <c r="F297" s="33"/>
      <c r="G297" s="33"/>
      <c r="H297" s="29"/>
    </row>
    <row r="298" spans="2:8" x14ac:dyDescent="0.25">
      <c r="B298" s="11" t="s">
        <v>23</v>
      </c>
      <c r="C298" s="35"/>
      <c r="D298" s="36"/>
      <c r="E298" s="37">
        <v>2</v>
      </c>
      <c r="F298" s="37">
        <v>2</v>
      </c>
      <c r="G298" s="37">
        <v>2</v>
      </c>
      <c r="H298" s="38">
        <v>2</v>
      </c>
    </row>
    <row r="299" spans="2:8" x14ac:dyDescent="0.25">
      <c r="B299" s="11" t="s">
        <v>24</v>
      </c>
      <c r="C299" s="35"/>
      <c r="D299" s="36"/>
      <c r="E299" s="13">
        <v>64</v>
      </c>
      <c r="F299" s="13">
        <v>128</v>
      </c>
      <c r="G299" s="13">
        <v>256</v>
      </c>
      <c r="H299" s="15">
        <v>15</v>
      </c>
    </row>
    <row r="300" spans="2:8" x14ac:dyDescent="0.25">
      <c r="B300" s="11" t="s">
        <v>25</v>
      </c>
      <c r="C300" s="35"/>
      <c r="D300" s="36"/>
      <c r="E300" s="37">
        <v>3.8</v>
      </c>
      <c r="F300" s="37">
        <v>3.3</v>
      </c>
      <c r="G300" s="37">
        <v>2.8</v>
      </c>
      <c r="H300" s="38">
        <v>2.7</v>
      </c>
    </row>
    <row r="301" spans="2:8" x14ac:dyDescent="0.25">
      <c r="B301" s="11" t="s">
        <v>26</v>
      </c>
      <c r="C301" s="35"/>
      <c r="D301" s="36"/>
      <c r="E301" s="13">
        <v>128</v>
      </c>
      <c r="F301" s="13">
        <v>256</v>
      </c>
      <c r="G301" s="13">
        <v>1024</v>
      </c>
      <c r="H301" s="15">
        <v>1024</v>
      </c>
    </row>
    <row r="302" spans="2:8" ht="15.75" thickBot="1" x14ac:dyDescent="0.3">
      <c r="B302" s="39" t="s">
        <v>27</v>
      </c>
      <c r="C302" s="18"/>
      <c r="D302" s="19"/>
      <c r="E302" s="40">
        <v>4.3</v>
      </c>
      <c r="F302" s="40">
        <v>3.8</v>
      </c>
      <c r="G302" s="40">
        <v>3.3</v>
      </c>
      <c r="H302" s="41">
        <v>2.7</v>
      </c>
    </row>
    <row r="303" spans="2:8" ht="15.75" thickBot="1" x14ac:dyDescent="0.3">
      <c r="B303" s="1"/>
      <c r="C303" s="1"/>
      <c r="D303" s="1"/>
      <c r="E303" s="1"/>
      <c r="F303" s="1"/>
      <c r="G303" s="1"/>
      <c r="H303" s="1"/>
    </row>
    <row r="304" spans="2:8" x14ac:dyDescent="0.25">
      <c r="B304" s="26" t="s">
        <v>28</v>
      </c>
      <c r="C304" s="27"/>
      <c r="D304" s="28"/>
      <c r="E304" s="27"/>
      <c r="F304" s="27"/>
      <c r="G304" s="27"/>
      <c r="H304" s="29"/>
    </row>
    <row r="305" spans="2:8" x14ac:dyDescent="0.25">
      <c r="B305" s="11" t="s">
        <v>29</v>
      </c>
      <c r="C305" s="12">
        <v>8</v>
      </c>
      <c r="D305" s="9" t="s">
        <v>14</v>
      </c>
      <c r="E305" s="13">
        <f>C305</f>
        <v>8</v>
      </c>
      <c r="F305" s="13">
        <f>E305</f>
        <v>8</v>
      </c>
      <c r="G305" s="13">
        <f>F305</f>
        <v>8</v>
      </c>
      <c r="H305" s="13">
        <f>G305</f>
        <v>8</v>
      </c>
    </row>
    <row r="306" spans="2:8" x14ac:dyDescent="0.25">
      <c r="B306" s="7" t="s">
        <v>30</v>
      </c>
      <c r="C306" s="35"/>
      <c r="D306" s="36" t="s">
        <v>18</v>
      </c>
      <c r="E306" s="35">
        <f>E295-E305</f>
        <v>-136.01029995663981</v>
      </c>
      <c r="F306" s="35">
        <f>F295-F305</f>
        <v>-136.01029995663981</v>
      </c>
      <c r="G306" s="35">
        <f>G295-G305</f>
        <v>-136.01029995663981</v>
      </c>
      <c r="H306" s="42">
        <f>H295-H305</f>
        <v>-136.01029995663981</v>
      </c>
    </row>
    <row r="307" spans="2:8" x14ac:dyDescent="0.25">
      <c r="B307" s="11" t="s">
        <v>66</v>
      </c>
      <c r="C307" s="8"/>
      <c r="D307" s="9"/>
      <c r="E307" s="13"/>
      <c r="F307" s="13"/>
      <c r="G307" s="13"/>
      <c r="H307" s="15"/>
    </row>
    <row r="308" spans="2:8" x14ac:dyDescent="0.25">
      <c r="B308" s="43" t="s">
        <v>32</v>
      </c>
      <c r="C308" s="44"/>
      <c r="D308" s="9" t="s">
        <v>18</v>
      </c>
      <c r="E308" s="13">
        <f>E306</f>
        <v>-136.01029995663981</v>
      </c>
      <c r="F308" s="13">
        <f>F306</f>
        <v>-136.01029995663981</v>
      </c>
      <c r="G308" s="13">
        <f>G306</f>
        <v>-136.01029995663981</v>
      </c>
      <c r="H308" s="15">
        <f>H306</f>
        <v>-136.01029995663981</v>
      </c>
    </row>
    <row r="309" spans="2:8" x14ac:dyDescent="0.25">
      <c r="B309" s="7" t="s">
        <v>39</v>
      </c>
      <c r="C309" s="13"/>
      <c r="D309" s="47" t="s">
        <v>14</v>
      </c>
      <c r="E309" s="35">
        <f>-E308+E289</f>
        <v>157.23908740944319</v>
      </c>
      <c r="F309" s="35">
        <f>-F308+F289</f>
        <v>157.23908740944319</v>
      </c>
      <c r="G309" s="35">
        <f>-G308+G289</f>
        <v>157.23908740944319</v>
      </c>
      <c r="H309" s="42">
        <f>-H308+H289</f>
        <v>157.23908740944319</v>
      </c>
    </row>
    <row r="310" spans="2:8" x14ac:dyDescent="0.25">
      <c r="B310" s="11" t="s">
        <v>33</v>
      </c>
      <c r="C310" s="8"/>
      <c r="D310" s="48" t="s">
        <v>14</v>
      </c>
      <c r="E310" s="13">
        <f>-10*E298*LOG(0.3/(4*PI()*E299*$C$5),10)</f>
        <v>83.908488987370035</v>
      </c>
      <c r="F310" s="13">
        <f>-10*F298*LOG(0.3/(4*PI()*F299*$C$5),10)</f>
        <v>89.929088900649646</v>
      </c>
      <c r="G310" s="13">
        <f>-10*G298*LOG(0.3/(4*PI()*G299*$C$5),10)</f>
        <v>95.949688813929271</v>
      </c>
      <c r="H310" s="15">
        <f>-10*H298*LOG(0.3/(4*PI()*H299*$C$5),10)</f>
        <v>71.306714688805911</v>
      </c>
    </row>
    <row r="311" spans="2:8" x14ac:dyDescent="0.25">
      <c r="B311" s="11" t="s">
        <v>41</v>
      </c>
      <c r="C311" s="8"/>
      <c r="D311" s="48" t="s">
        <v>14</v>
      </c>
      <c r="E311" s="13">
        <f>-E309+E310</f>
        <v>-73.330598422073152</v>
      </c>
      <c r="F311" s="13">
        <f>-F309+F310</f>
        <v>-67.309998508793541</v>
      </c>
      <c r="G311" s="13">
        <f>-G309+G310</f>
        <v>-61.289398595513916</v>
      </c>
      <c r="H311" s="15">
        <f>-H309+H310</f>
        <v>-85.932372720637275</v>
      </c>
    </row>
    <row r="312" spans="2:8" x14ac:dyDescent="0.25">
      <c r="B312" s="11" t="s">
        <v>34</v>
      </c>
      <c r="C312" s="8"/>
      <c r="D312" s="48" t="s">
        <v>14</v>
      </c>
      <c r="E312" s="13">
        <f>E310+10*E300*LOG(E301/E299,10)</f>
        <v>95.347628822601322</v>
      </c>
      <c r="F312" s="13">
        <f>F310+10*F300*LOG(F301/F299,10)</f>
        <v>99.863078757561027</v>
      </c>
      <c r="G312" s="13">
        <f>G310+10*G300*LOG(G301/G299,10)</f>
        <v>112.80736857111222</v>
      </c>
      <c r="H312" s="15">
        <f>H310+10*H300*LOG(H301/H299,10)</f>
        <v>120.83034952357744</v>
      </c>
    </row>
    <row r="313" spans="2:8" x14ac:dyDescent="0.25">
      <c r="B313" s="11" t="s">
        <v>41</v>
      </c>
      <c r="C313" s="8"/>
      <c r="D313" s="48" t="s">
        <v>14</v>
      </c>
      <c r="E313" s="13">
        <f>-E309+E312</f>
        <v>-61.891458586841864</v>
      </c>
      <c r="F313" s="13">
        <f>-F309+F312</f>
        <v>-57.376008651882159</v>
      </c>
      <c r="G313" s="13">
        <f>-G309+G312</f>
        <v>-44.431718838330966</v>
      </c>
      <c r="H313" s="15">
        <f>-H309+H312</f>
        <v>-36.408737885865747</v>
      </c>
    </row>
    <row r="314" spans="2:8" x14ac:dyDescent="0.25">
      <c r="B314" s="7" t="s">
        <v>69</v>
      </c>
      <c r="C314" s="44"/>
      <c r="D314" s="47" t="s">
        <v>14</v>
      </c>
      <c r="E314" s="64">
        <f>IF(E313&lt;0,E$26*POWER(10,-E313/(10*E$27)),IF(E311&lt;0,E$24*POWER(10,-E311/(10*E$25)),0.3*POWER(10,E309/(10*E$23))/(4*PI()*$C$5)))</f>
        <v>3520.0287924736244</v>
      </c>
      <c r="F314" s="64">
        <f>IF(F313&lt;0,F$26*POWER(10,-F313/(10*F$27)),IF(F311&lt;0,F$24*POWER(10,-F311/(10*F$25)),0.3*POWER(10,F309/(10*F$23))/(4*PI()*$C$5)))</f>
        <v>8281.9943489612469</v>
      </c>
      <c r="G314" s="64">
        <f>IF(G313&lt;0,G$26*POWER(10,-G313/(10*G$27)),IF(G311&lt;0,G$24*POWER(10,-G311/(10*G$25)),0.3*POWER(10,G309/(10*G$23))/(4*PI()*$C$5)))</f>
        <v>22736.084727521233</v>
      </c>
      <c r="H314" s="65">
        <f>IF(H313&lt;0,H$26*POWER(10,-H313/(10*H$27)),IF(H311&lt;0,H$24*POWER(10,-H311/(10*H$25)),0.3*POWER(10,H309/(10*H$23))/(4*PI()*$C$5)))</f>
        <v>22843.977839400788</v>
      </c>
    </row>
    <row r="315" spans="2:8" x14ac:dyDescent="0.25">
      <c r="B315" s="11" t="s">
        <v>70</v>
      </c>
      <c r="C315" s="8"/>
      <c r="D315" s="9"/>
      <c r="E315" s="13"/>
      <c r="F315" s="13"/>
      <c r="G315" s="13"/>
      <c r="H315" s="15"/>
    </row>
    <row r="316" spans="2:8" x14ac:dyDescent="0.25">
      <c r="B316" s="11" t="s">
        <v>40</v>
      </c>
      <c r="C316" s="16">
        <v>30</v>
      </c>
      <c r="D316" s="48" t="s">
        <v>14</v>
      </c>
      <c r="E316" s="13">
        <f>$C316</f>
        <v>30</v>
      </c>
      <c r="F316" s="13">
        <f>$C316</f>
        <v>30</v>
      </c>
      <c r="G316" s="13">
        <f>$C316</f>
        <v>30</v>
      </c>
      <c r="H316" s="15">
        <f>$C316</f>
        <v>30</v>
      </c>
    </row>
    <row r="317" spans="2:8" x14ac:dyDescent="0.25">
      <c r="B317" s="43" t="s">
        <v>32</v>
      </c>
      <c r="C317" s="8"/>
      <c r="D317" s="48" t="s">
        <v>18</v>
      </c>
      <c r="E317" s="13">
        <f>E308+E316</f>
        <v>-106.01029995663981</v>
      </c>
      <c r="F317" s="13">
        <f>F308+F316</f>
        <v>-106.01029995663981</v>
      </c>
      <c r="G317" s="13">
        <f>G308+G316</f>
        <v>-106.01029995663981</v>
      </c>
      <c r="H317" s="15">
        <f>H308+H316</f>
        <v>-106.01029995663981</v>
      </c>
    </row>
    <row r="318" spans="2:8" x14ac:dyDescent="0.25">
      <c r="B318" s="7" t="s">
        <v>39</v>
      </c>
      <c r="C318" s="45"/>
      <c r="D318" s="47" t="s">
        <v>14</v>
      </c>
      <c r="E318" s="35">
        <f>-E317+E289</f>
        <v>127.23908740944319</v>
      </c>
      <c r="F318" s="35">
        <f>-F317+F289</f>
        <v>127.23908740944319</v>
      </c>
      <c r="G318" s="35">
        <f>-G317+G289</f>
        <v>127.23908740944319</v>
      </c>
      <c r="H318" s="42">
        <f>-H317+H289</f>
        <v>127.23908740944319</v>
      </c>
    </row>
    <row r="319" spans="2:8" x14ac:dyDescent="0.25">
      <c r="B319" s="11" t="s">
        <v>33</v>
      </c>
      <c r="C319" s="8"/>
      <c r="D319" s="48" t="s">
        <v>14</v>
      </c>
      <c r="E319" s="13">
        <f>-10*E$23*LOG(0.3/(4*PI()*E$24*$C$5),10)</f>
        <v>83.908488987370035</v>
      </c>
      <c r="F319" s="13">
        <f>-10*F$23*LOG(0.3/(4*PI()*F$24*$C$5),10)</f>
        <v>89.929088900649646</v>
      </c>
      <c r="G319" s="13">
        <f>-10*G$23*LOG(0.3/(4*PI()*G$24*$C$5),10)</f>
        <v>95.949688813929271</v>
      </c>
      <c r="H319" s="15">
        <f>-10*H$23*LOG(0.3/(4*PI()*H$24*$C$5),10)</f>
        <v>71.306714688805911</v>
      </c>
    </row>
    <row r="320" spans="2:8" x14ac:dyDescent="0.25">
      <c r="B320" s="11" t="s">
        <v>41</v>
      </c>
      <c r="C320" s="8"/>
      <c r="D320" s="48" t="s">
        <v>14</v>
      </c>
      <c r="E320" s="13">
        <f>-E318+E319</f>
        <v>-43.330598422073152</v>
      </c>
      <c r="F320" s="13">
        <f>-F318+F319</f>
        <v>-37.309998508793541</v>
      </c>
      <c r="G320" s="13">
        <f>-G318+G319</f>
        <v>-31.289398595513916</v>
      </c>
      <c r="H320" s="15">
        <f>-H318+H319</f>
        <v>-55.932372720637275</v>
      </c>
    </row>
    <row r="321" spans="2:8" x14ac:dyDescent="0.25">
      <c r="B321" s="11" t="s">
        <v>34</v>
      </c>
      <c r="C321" s="8"/>
      <c r="D321" s="48" t="s">
        <v>14</v>
      </c>
      <c r="E321" s="13">
        <f>E319+10*E$25*LOG(E$26/E$24,10)</f>
        <v>95.347628822601322</v>
      </c>
      <c r="F321" s="13">
        <f>F319+10*F$25*LOG(F$26/F$24,10)</f>
        <v>99.863078757561027</v>
      </c>
      <c r="G321" s="13">
        <f>G319+10*G$25*LOG(G$26/G$24,10)</f>
        <v>112.80736857111222</v>
      </c>
      <c r="H321" s="15">
        <f>H319+10*H$25*LOG(H$26/H$24,10)</f>
        <v>120.83034952357744</v>
      </c>
    </row>
    <row r="322" spans="2:8" x14ac:dyDescent="0.25">
      <c r="B322" s="11" t="s">
        <v>41</v>
      </c>
      <c r="C322" s="8"/>
      <c r="D322" s="48" t="s">
        <v>14</v>
      </c>
      <c r="E322" s="13">
        <f>-E318+E321</f>
        <v>-31.891458586841864</v>
      </c>
      <c r="F322" s="13">
        <f>-F318+F321</f>
        <v>-27.376008651882159</v>
      </c>
      <c r="G322" s="13">
        <f>-G318+G321</f>
        <v>-14.431718838330966</v>
      </c>
      <c r="H322" s="15">
        <f>-H318+H321</f>
        <v>-6.4087378858657473</v>
      </c>
    </row>
    <row r="323" spans="2:8" ht="18.75" thickBot="1" x14ac:dyDescent="0.3">
      <c r="B323" s="17" t="s">
        <v>71</v>
      </c>
      <c r="C323" s="46"/>
      <c r="D323" s="55" t="s">
        <v>38</v>
      </c>
      <c r="E323" s="58">
        <f>IF(E322&lt;0,E$26*POWER(10,-E322/(10*E$27)),IF(E320&lt;0,E$24*POWER(10,-E320/(10*E$25)),0.3*POWER(10,E318/(10*E$23))/(4*PI()*$C$5)))</f>
        <v>706.10908168644073</v>
      </c>
      <c r="F323" s="58">
        <f>IF(F322&lt;0,F$26*POWER(10,-F322/(10*F$27)),IF(F320&lt;0,F$24*POWER(10,-F320/(10*F$25)),0.3*POWER(10,F318/(10*F$23))/(4*PI()*$C$5)))</f>
        <v>1344.8109777935715</v>
      </c>
      <c r="G323" s="58">
        <f>IF(G322&lt;0,G$26*POWER(10,-G322/(10*G$27)),IF(G320&lt;0,G$24*POWER(10,-G320/(10*G$25)),0.3*POWER(10,G318/(10*G$23))/(4*PI()*$C$5)))</f>
        <v>2803.0107924003091</v>
      </c>
      <c r="H323" s="59">
        <f>IF(H322&lt;0,H$26*POWER(10,-H322/(10*H$27)),IF(H320&lt;0,H$24*POWER(10,-H320/(10*H$25)),0.3*POWER(10,H318/(10*H$23))/(4*PI()*$C$5)))</f>
        <v>1768.72624090205</v>
      </c>
    </row>
    <row r="324" spans="2:8" ht="18" x14ac:dyDescent="0.25">
      <c r="B324" s="51"/>
      <c r="C324" s="52"/>
      <c r="D324" s="53"/>
      <c r="E324" s="54"/>
      <c r="F324" s="54"/>
      <c r="G324" s="54"/>
      <c r="H324" s="54"/>
    </row>
    <row r="325" spans="2:8" x14ac:dyDescent="0.25">
      <c r="B325" s="51" t="s">
        <v>77</v>
      </c>
    </row>
    <row r="326" spans="2:8" ht="15.75" thickBot="1" x14ac:dyDescent="0.3">
      <c r="B326" s="1" t="s">
        <v>0</v>
      </c>
      <c r="C326" s="1">
        <v>5.85</v>
      </c>
      <c r="D326" s="1"/>
      <c r="E326" s="1" t="s">
        <v>1</v>
      </c>
      <c r="F326" s="1">
        <f>300000000/C326/10^9</f>
        <v>5.1282051282051287E-2</v>
      </c>
      <c r="G326" s="1"/>
      <c r="H326" s="1"/>
    </row>
    <row r="327" spans="2:8" x14ac:dyDescent="0.25">
      <c r="B327" s="2" t="s">
        <v>2</v>
      </c>
      <c r="C327" s="3" t="s">
        <v>3</v>
      </c>
      <c r="D327" s="3" t="s">
        <v>4</v>
      </c>
      <c r="E327" s="4" t="s">
        <v>5</v>
      </c>
      <c r="F327" s="4" t="s">
        <v>6</v>
      </c>
      <c r="G327" s="5" t="s">
        <v>7</v>
      </c>
      <c r="H327" s="6" t="s">
        <v>8</v>
      </c>
    </row>
    <row r="328" spans="2:8" x14ac:dyDescent="0.25">
      <c r="B328" s="7" t="s">
        <v>96</v>
      </c>
      <c r="C328" s="8"/>
      <c r="D328" s="9"/>
      <c r="E328" s="9"/>
      <c r="F328" s="9"/>
      <c r="G328" s="9"/>
      <c r="H328" s="10"/>
    </row>
    <row r="329" spans="2:8" x14ac:dyDescent="0.25">
      <c r="B329" s="11" t="s">
        <v>9</v>
      </c>
      <c r="C329" s="12">
        <v>20</v>
      </c>
      <c r="D329" s="9" t="s">
        <v>10</v>
      </c>
      <c r="E329" s="13">
        <f>C329</f>
        <v>20</v>
      </c>
      <c r="F329" s="13">
        <f>E329</f>
        <v>20</v>
      </c>
      <c r="G329" s="13">
        <f>F329</f>
        <v>20</v>
      </c>
      <c r="H329" s="49">
        <f>G329</f>
        <v>20</v>
      </c>
    </row>
    <row r="330" spans="2:8" x14ac:dyDescent="0.25">
      <c r="B330" s="11" t="s">
        <v>11</v>
      </c>
      <c r="C330" s="12">
        <f>$C$1</f>
        <v>26</v>
      </c>
      <c r="D330" s="9" t="s">
        <v>12</v>
      </c>
      <c r="E330" s="13">
        <f>$C330</f>
        <v>26</v>
      </c>
      <c r="F330" s="13">
        <f>$C330</f>
        <v>26</v>
      </c>
      <c r="G330" s="13">
        <f>$C330</f>
        <v>26</v>
      </c>
      <c r="H330" s="15">
        <f>$C330</f>
        <v>26</v>
      </c>
    </row>
    <row r="331" spans="2:8" x14ac:dyDescent="0.25">
      <c r="B331" s="11" t="s">
        <v>13</v>
      </c>
      <c r="C331" s="12">
        <v>0</v>
      </c>
      <c r="D331" s="9" t="s">
        <v>14</v>
      </c>
      <c r="E331" s="13">
        <f>$C331</f>
        <v>0</v>
      </c>
      <c r="F331" s="13">
        <f t="shared" ref="F331:H332" si="14">$C331</f>
        <v>0</v>
      </c>
      <c r="G331" s="13">
        <f t="shared" si="14"/>
        <v>0</v>
      </c>
      <c r="H331" s="15">
        <f t="shared" si="14"/>
        <v>0</v>
      </c>
    </row>
    <row r="332" spans="2:8" x14ac:dyDescent="0.25">
      <c r="B332" s="11" t="s">
        <v>15</v>
      </c>
      <c r="C332" s="12">
        <v>0</v>
      </c>
      <c r="D332" s="9" t="s">
        <v>14</v>
      </c>
      <c r="E332" s="13">
        <f>$C332</f>
        <v>0</v>
      </c>
      <c r="F332" s="13">
        <f t="shared" si="14"/>
        <v>0</v>
      </c>
      <c r="G332" s="13">
        <f t="shared" si="14"/>
        <v>0</v>
      </c>
      <c r="H332" s="15">
        <f t="shared" si="14"/>
        <v>0</v>
      </c>
    </row>
    <row r="333" spans="2:8" x14ac:dyDescent="0.25">
      <c r="B333" s="11" t="s">
        <v>16</v>
      </c>
      <c r="C333" s="16">
        <v>0</v>
      </c>
      <c r="D333" s="9" t="s">
        <v>17</v>
      </c>
      <c r="E333" s="13">
        <v>0</v>
      </c>
      <c r="F333" s="13">
        <v>0</v>
      </c>
      <c r="G333" s="13">
        <v>0</v>
      </c>
      <c r="H333" s="15">
        <v>0</v>
      </c>
    </row>
    <row r="334" spans="2:8" ht="15.75" thickBot="1" x14ac:dyDescent="0.3">
      <c r="B334" s="17" t="s">
        <v>110</v>
      </c>
      <c r="C334" s="18"/>
      <c r="D334" s="19" t="s">
        <v>18</v>
      </c>
      <c r="E334" s="18">
        <f>E330-SUM(E331:E333)-10*LOG10(C329/1)</f>
        <v>12.989700043360187</v>
      </c>
      <c r="F334" s="18">
        <f>F330-SUM(F331:F333)-10*LOG10(F329/1)</f>
        <v>12.989700043360187</v>
      </c>
      <c r="G334" s="18">
        <f>G330-SUM(G331:G333)-10*LOG10(G329/1)</f>
        <v>12.989700043360187</v>
      </c>
      <c r="H334" s="32">
        <f>H330-SUM(H331:H333)-10*LOG10(H329/1)</f>
        <v>12.989700043360187</v>
      </c>
    </row>
    <row r="335" spans="2:8" ht="15.75" thickBot="1" x14ac:dyDescent="0.3">
      <c r="B335" s="20"/>
      <c r="C335" s="21"/>
      <c r="D335" s="22"/>
      <c r="E335" s="23"/>
      <c r="F335" s="24"/>
      <c r="G335" s="25"/>
      <c r="H335" s="1"/>
    </row>
    <row r="336" spans="2:8" x14ac:dyDescent="0.25">
      <c r="B336" s="26" t="s">
        <v>72</v>
      </c>
      <c r="C336" s="27"/>
      <c r="D336" s="28"/>
      <c r="E336" s="27"/>
      <c r="F336" s="27"/>
      <c r="G336" s="27"/>
      <c r="H336" s="29"/>
    </row>
    <row r="337" spans="2:8" x14ac:dyDescent="0.25">
      <c r="B337" s="7" t="s">
        <v>19</v>
      </c>
      <c r="C337" s="30">
        <v>20</v>
      </c>
      <c r="D337" s="9" t="s">
        <v>10</v>
      </c>
      <c r="E337" s="13">
        <f t="shared" ref="E337:H339" si="15">$C337</f>
        <v>20</v>
      </c>
      <c r="F337" s="13">
        <f t="shared" si="15"/>
        <v>20</v>
      </c>
      <c r="G337" s="13">
        <f t="shared" si="15"/>
        <v>20</v>
      </c>
      <c r="H337" s="15">
        <f t="shared" si="15"/>
        <v>20</v>
      </c>
    </row>
    <row r="338" spans="2:8" x14ac:dyDescent="0.25">
      <c r="B338" s="11" t="s">
        <v>73</v>
      </c>
      <c r="C338" s="30">
        <v>-91</v>
      </c>
      <c r="D338" s="9" t="s">
        <v>12</v>
      </c>
      <c r="E338" s="13">
        <f t="shared" si="15"/>
        <v>-91</v>
      </c>
      <c r="F338" s="13">
        <f t="shared" si="15"/>
        <v>-91</v>
      </c>
      <c r="G338" s="13">
        <f t="shared" si="15"/>
        <v>-91</v>
      </c>
      <c r="H338" s="15">
        <f t="shared" si="15"/>
        <v>-91</v>
      </c>
    </row>
    <row r="339" spans="2:8" x14ac:dyDescent="0.25">
      <c r="B339" s="11" t="s">
        <v>21</v>
      </c>
      <c r="C339" s="30">
        <v>24</v>
      </c>
      <c r="D339" s="9" t="s">
        <v>17</v>
      </c>
      <c r="E339" s="13">
        <f t="shared" si="15"/>
        <v>24</v>
      </c>
      <c r="F339" s="13">
        <f t="shared" si="15"/>
        <v>24</v>
      </c>
      <c r="G339" s="13">
        <f t="shared" si="15"/>
        <v>24</v>
      </c>
      <c r="H339" s="15">
        <f t="shared" si="15"/>
        <v>24</v>
      </c>
    </row>
    <row r="340" spans="2:8" ht="15.75" thickBot="1" x14ac:dyDescent="0.3">
      <c r="B340" s="17" t="s">
        <v>63</v>
      </c>
      <c r="C340" s="31"/>
      <c r="D340" s="19" t="s">
        <v>18</v>
      </c>
      <c r="E340" s="18">
        <f>E338-E339-10*LOG10(E337)</f>
        <v>-128.01029995663981</v>
      </c>
      <c r="F340" s="18">
        <f>F338-F339-10*LOG10(F337)</f>
        <v>-128.01029995663981</v>
      </c>
      <c r="G340" s="18">
        <f>G338-G339-10*LOG10(G337)</f>
        <v>-128.01029995663981</v>
      </c>
      <c r="H340" s="32">
        <f>H338-H339-10*LOG10(H337)</f>
        <v>-128.01029995663981</v>
      </c>
    </row>
    <row r="341" spans="2:8" ht="15.75" thickBot="1" x14ac:dyDescent="0.3">
      <c r="B341" s="20"/>
      <c r="C341" s="23"/>
      <c r="D341" s="22"/>
      <c r="E341" s="23"/>
      <c r="F341" s="24"/>
      <c r="G341" s="25"/>
      <c r="H341" s="1"/>
    </row>
    <row r="342" spans="2:8" x14ac:dyDescent="0.25">
      <c r="B342" s="26" t="s">
        <v>22</v>
      </c>
      <c r="C342" s="33"/>
      <c r="D342" s="34"/>
      <c r="E342" s="33"/>
      <c r="F342" s="33"/>
      <c r="G342" s="33"/>
      <c r="H342" s="29"/>
    </row>
    <row r="343" spans="2:8" x14ac:dyDescent="0.25">
      <c r="B343" s="11" t="s">
        <v>23</v>
      </c>
      <c r="C343" s="35"/>
      <c r="D343" s="36"/>
      <c r="E343" s="37">
        <v>2</v>
      </c>
      <c r="F343" s="37">
        <v>2</v>
      </c>
      <c r="G343" s="37">
        <v>2</v>
      </c>
      <c r="H343" s="38">
        <v>2</v>
      </c>
    </row>
    <row r="344" spans="2:8" x14ac:dyDescent="0.25">
      <c r="B344" s="11" t="s">
        <v>24</v>
      </c>
      <c r="C344" s="35"/>
      <c r="D344" s="36"/>
      <c r="E344" s="13">
        <v>64</v>
      </c>
      <c r="F344" s="13">
        <v>128</v>
      </c>
      <c r="G344" s="13">
        <v>256</v>
      </c>
      <c r="H344" s="15">
        <v>15</v>
      </c>
    </row>
    <row r="345" spans="2:8" x14ac:dyDescent="0.25">
      <c r="B345" s="11" t="s">
        <v>25</v>
      </c>
      <c r="C345" s="35"/>
      <c r="D345" s="36"/>
      <c r="E345" s="37">
        <v>3.8</v>
      </c>
      <c r="F345" s="37">
        <v>3.3</v>
      </c>
      <c r="G345" s="37">
        <v>2.8</v>
      </c>
      <c r="H345" s="38">
        <v>2.7</v>
      </c>
    </row>
    <row r="346" spans="2:8" x14ac:dyDescent="0.25">
      <c r="B346" s="11" t="s">
        <v>26</v>
      </c>
      <c r="C346" s="35"/>
      <c r="D346" s="36"/>
      <c r="E346" s="13">
        <v>128</v>
      </c>
      <c r="F346" s="13">
        <v>256</v>
      </c>
      <c r="G346" s="13">
        <v>1024</v>
      </c>
      <c r="H346" s="15">
        <v>1024</v>
      </c>
    </row>
    <row r="347" spans="2:8" ht="15.75" thickBot="1" x14ac:dyDescent="0.3">
      <c r="B347" s="39" t="s">
        <v>27</v>
      </c>
      <c r="C347" s="18"/>
      <c r="D347" s="19"/>
      <c r="E347" s="40">
        <v>4.3</v>
      </c>
      <c r="F347" s="40">
        <v>3.8</v>
      </c>
      <c r="G347" s="40">
        <v>3.3</v>
      </c>
      <c r="H347" s="41">
        <v>2.7</v>
      </c>
    </row>
    <row r="348" spans="2:8" ht="15.75" thickBot="1" x14ac:dyDescent="0.3">
      <c r="B348" s="1"/>
      <c r="C348" s="1"/>
      <c r="D348" s="1"/>
      <c r="E348" s="1"/>
      <c r="F348" s="1"/>
      <c r="G348" s="1"/>
      <c r="H348" s="1"/>
    </row>
    <row r="349" spans="2:8" x14ac:dyDescent="0.25">
      <c r="B349" s="26" t="s">
        <v>28</v>
      </c>
      <c r="C349" s="27"/>
      <c r="D349" s="28"/>
      <c r="E349" s="27"/>
      <c r="F349" s="27"/>
      <c r="G349" s="27"/>
      <c r="H349" s="29"/>
    </row>
    <row r="350" spans="2:8" x14ac:dyDescent="0.25">
      <c r="B350" s="11" t="s">
        <v>29</v>
      </c>
      <c r="C350" s="12">
        <v>8</v>
      </c>
      <c r="D350" s="9" t="s">
        <v>14</v>
      </c>
      <c r="E350" s="13">
        <f>C350</f>
        <v>8</v>
      </c>
      <c r="F350" s="13">
        <f>E350</f>
        <v>8</v>
      </c>
      <c r="G350" s="13">
        <f>F350</f>
        <v>8</v>
      </c>
      <c r="H350" s="13">
        <f>G350</f>
        <v>8</v>
      </c>
    </row>
    <row r="351" spans="2:8" x14ac:dyDescent="0.25">
      <c r="B351" s="7" t="s">
        <v>30</v>
      </c>
      <c r="C351" s="35"/>
      <c r="D351" s="36" t="s">
        <v>18</v>
      </c>
      <c r="E351" s="35">
        <f>E340-E350</f>
        <v>-136.01029995663981</v>
      </c>
      <c r="F351" s="35">
        <f>F340-F350</f>
        <v>-136.01029995663981</v>
      </c>
      <c r="G351" s="35">
        <f>G340-G350</f>
        <v>-136.01029995663981</v>
      </c>
      <c r="H351" s="42">
        <f>H340-H350</f>
        <v>-136.01029995663981</v>
      </c>
    </row>
    <row r="352" spans="2:8" x14ac:dyDescent="0.25">
      <c r="B352" s="11" t="s">
        <v>31</v>
      </c>
      <c r="C352" s="8"/>
      <c r="D352" s="9"/>
      <c r="E352" s="13"/>
      <c r="F352" s="13"/>
      <c r="G352" s="13"/>
      <c r="H352" s="15"/>
    </row>
    <row r="353" spans="2:8" x14ac:dyDescent="0.25">
      <c r="B353" s="43" t="s">
        <v>32</v>
      </c>
      <c r="C353" s="44"/>
      <c r="D353" s="9" t="s">
        <v>18</v>
      </c>
      <c r="E353" s="13">
        <f>E351</f>
        <v>-136.01029995663981</v>
      </c>
      <c r="F353" s="13">
        <f>F351</f>
        <v>-136.01029995663981</v>
      </c>
      <c r="G353" s="13">
        <f>G351</f>
        <v>-136.01029995663981</v>
      </c>
      <c r="H353" s="15">
        <f>H351</f>
        <v>-136.01029995663981</v>
      </c>
    </row>
    <row r="354" spans="2:8" x14ac:dyDescent="0.25">
      <c r="B354" s="7" t="s">
        <v>39</v>
      </c>
      <c r="C354" s="13"/>
      <c r="D354" s="47" t="s">
        <v>14</v>
      </c>
      <c r="E354" s="35">
        <f>-E353+E334</f>
        <v>149</v>
      </c>
      <c r="F354" s="35">
        <f>-F353+F334</f>
        <v>149</v>
      </c>
      <c r="G354" s="35">
        <f>-G353+G334</f>
        <v>149</v>
      </c>
      <c r="H354" s="42">
        <f>-H353+H334</f>
        <v>149</v>
      </c>
    </row>
    <row r="355" spans="2:8" x14ac:dyDescent="0.25">
      <c r="B355" s="11" t="s">
        <v>33</v>
      </c>
      <c r="C355" s="8"/>
      <c r="D355" s="48" t="s">
        <v>14</v>
      </c>
      <c r="E355" s="13">
        <f>-10*E343*LOG(0.3/(4*PI()*E344*$C$5),10)</f>
        <v>83.908488987370035</v>
      </c>
      <c r="F355" s="13">
        <f>-10*F343*LOG(0.3/(4*PI()*F344*$C$5),10)</f>
        <v>89.929088900649646</v>
      </c>
      <c r="G355" s="13">
        <f>-10*G343*LOG(0.3/(4*PI()*G344*$C$5),10)</f>
        <v>95.949688813929271</v>
      </c>
      <c r="H355" s="15">
        <f>-10*H343*LOG(0.3/(4*PI()*H344*$C$5),10)</f>
        <v>71.306714688805911</v>
      </c>
    </row>
    <row r="356" spans="2:8" x14ac:dyDescent="0.25">
      <c r="B356" s="11" t="s">
        <v>41</v>
      </c>
      <c r="C356" s="8"/>
      <c r="D356" s="48" t="s">
        <v>14</v>
      </c>
      <c r="E356" s="13">
        <f>-E354+E355</f>
        <v>-65.091511012629965</v>
      </c>
      <c r="F356" s="13">
        <f>-F354+F355</f>
        <v>-59.070911099350354</v>
      </c>
      <c r="G356" s="13">
        <f>-G354+G355</f>
        <v>-53.050311186070729</v>
      </c>
      <c r="H356" s="15">
        <f>-H354+H355</f>
        <v>-77.693285311194089</v>
      </c>
    </row>
    <row r="357" spans="2:8" x14ac:dyDescent="0.25">
      <c r="B357" s="11" t="s">
        <v>34</v>
      </c>
      <c r="C357" s="8"/>
      <c r="D357" s="48" t="s">
        <v>14</v>
      </c>
      <c r="E357" s="13">
        <f>E355+10*E345*LOG(E346/E344,10)</f>
        <v>95.347628822601322</v>
      </c>
      <c r="F357" s="13">
        <f>F355+10*F345*LOG(F346/F344,10)</f>
        <v>99.863078757561027</v>
      </c>
      <c r="G357" s="13">
        <f>G355+10*G345*LOG(G346/G344,10)</f>
        <v>112.80736857111222</v>
      </c>
      <c r="H357" s="15">
        <f>H355+10*H345*LOG(H346/H344,10)</f>
        <v>120.83034952357744</v>
      </c>
    </row>
    <row r="358" spans="2:8" x14ac:dyDescent="0.25">
      <c r="B358" s="11" t="s">
        <v>41</v>
      </c>
      <c r="C358" s="8"/>
      <c r="D358" s="48" t="s">
        <v>14</v>
      </c>
      <c r="E358" s="13">
        <f>-E354+E357</f>
        <v>-53.652371177398678</v>
      </c>
      <c r="F358" s="13">
        <f>-F354+F357</f>
        <v>-49.136921242438973</v>
      </c>
      <c r="G358" s="13">
        <f>-G354+G357</f>
        <v>-36.192631428887779</v>
      </c>
      <c r="H358" s="15">
        <f>-H354+H357</f>
        <v>-28.169650476422561</v>
      </c>
    </row>
    <row r="359" spans="2:8" ht="18" x14ac:dyDescent="0.25">
      <c r="B359" s="7" t="s">
        <v>69</v>
      </c>
      <c r="C359" s="44"/>
      <c r="D359" s="47" t="s">
        <v>14</v>
      </c>
      <c r="E359" s="56">
        <f>IF(E358&lt;0,E$26*POWER(10,-E358/(10*E$27)),IF(E356&lt;0,E$24*POWER(10,-E356/(10*E$25)),0.3*POWER(10,E354/(10*E$23))/(4*PI()*$C$5)))</f>
        <v>2264.3290165127432</v>
      </c>
      <c r="F359" s="56">
        <f>IF(F358&lt;0,F$26*POWER(10,-F358/(10*F$27)),IF(F356&lt;0,F$24*POWER(10,-F356/(10*F$25)),0.3*POWER(10,F354/(10*F$23))/(4*PI()*$C$5)))</f>
        <v>5027.0920793926589</v>
      </c>
      <c r="G359" s="56">
        <f>IF(G358&lt;0,G$26*POWER(10,-G358/(10*G$27)),IF(G356&lt;0,G$24*POWER(10,-G356/(10*G$25)),0.3*POWER(10,G354/(10*G$23))/(4*PI()*$C$5)))</f>
        <v>12795.178931791967</v>
      </c>
      <c r="H359" s="57">
        <f>IF(H358&lt;0,H$26*POWER(10,-H358/(10*H$27)),IF(H356&lt;0,H$24*POWER(10,-H356/(10*H$25)),0.3*POWER(10,H354/(10*H$23))/(4*PI()*$C$5)))</f>
        <v>11314.10864159948</v>
      </c>
    </row>
    <row r="360" spans="2:8" x14ac:dyDescent="0.25">
      <c r="B360" s="11" t="s">
        <v>70</v>
      </c>
      <c r="C360" s="8"/>
      <c r="D360" s="9"/>
      <c r="E360" s="13"/>
      <c r="F360" s="13"/>
      <c r="G360" s="13"/>
      <c r="H360" s="15"/>
    </row>
    <row r="361" spans="2:8" x14ac:dyDescent="0.25">
      <c r="B361" s="11" t="s">
        <v>40</v>
      </c>
      <c r="C361" s="16">
        <v>30</v>
      </c>
      <c r="D361" s="48" t="s">
        <v>14</v>
      </c>
      <c r="E361" s="13">
        <f>$C361</f>
        <v>30</v>
      </c>
      <c r="F361" s="13">
        <f>$C361</f>
        <v>30</v>
      </c>
      <c r="G361" s="13">
        <f>$C361</f>
        <v>30</v>
      </c>
      <c r="H361" s="15">
        <f>$C361</f>
        <v>30</v>
      </c>
    </row>
    <row r="362" spans="2:8" x14ac:dyDescent="0.25">
      <c r="B362" s="43" t="s">
        <v>32</v>
      </c>
      <c r="C362" s="8"/>
      <c r="D362" s="48" t="s">
        <v>18</v>
      </c>
      <c r="E362" s="13">
        <f>E353+E361</f>
        <v>-106.01029995663981</v>
      </c>
      <c r="F362" s="13">
        <f>F353+F361</f>
        <v>-106.01029995663981</v>
      </c>
      <c r="G362" s="13">
        <f>G353+G361</f>
        <v>-106.01029995663981</v>
      </c>
      <c r="H362" s="15">
        <f>H353+H361</f>
        <v>-106.01029995663981</v>
      </c>
    </row>
    <row r="363" spans="2:8" x14ac:dyDescent="0.25">
      <c r="B363" s="7" t="s">
        <v>39</v>
      </c>
      <c r="C363" s="45"/>
      <c r="D363" s="47" t="s">
        <v>14</v>
      </c>
      <c r="E363" s="35">
        <f>-E362+E334</f>
        <v>119</v>
      </c>
      <c r="F363" s="35">
        <f>-F362+F334</f>
        <v>119</v>
      </c>
      <c r="G363" s="35">
        <f>-G362+G334</f>
        <v>119</v>
      </c>
      <c r="H363" s="42">
        <f>-H362+H334</f>
        <v>119</v>
      </c>
    </row>
    <row r="364" spans="2:8" x14ac:dyDescent="0.25">
      <c r="B364" s="11" t="s">
        <v>33</v>
      </c>
      <c r="C364" s="8"/>
      <c r="D364" s="48" t="s">
        <v>14</v>
      </c>
      <c r="E364" s="13">
        <f>-10*E$23*LOG(0.3/(4*PI()*E$24*$C$5),10)</f>
        <v>83.908488987370035</v>
      </c>
      <c r="F364" s="13">
        <f>-10*F$23*LOG(0.3/(4*PI()*F$24*$C$5),10)</f>
        <v>89.929088900649646</v>
      </c>
      <c r="G364" s="13">
        <f>-10*G$23*LOG(0.3/(4*PI()*G$24*$C$5),10)</f>
        <v>95.949688813929271</v>
      </c>
      <c r="H364" s="15">
        <f>-10*H$23*LOG(0.3/(4*PI()*H$24*$C$5),10)</f>
        <v>71.306714688805911</v>
      </c>
    </row>
    <row r="365" spans="2:8" x14ac:dyDescent="0.25">
      <c r="B365" s="11" t="s">
        <v>41</v>
      </c>
      <c r="C365" s="8"/>
      <c r="D365" s="48" t="s">
        <v>14</v>
      </c>
      <c r="E365" s="13">
        <f>-E363+E364</f>
        <v>-35.091511012629965</v>
      </c>
      <c r="F365" s="13">
        <f>-F363+F364</f>
        <v>-29.070911099350354</v>
      </c>
      <c r="G365" s="13">
        <f>-G363+G364</f>
        <v>-23.050311186070729</v>
      </c>
      <c r="H365" s="15">
        <f>-H363+H364</f>
        <v>-47.693285311194089</v>
      </c>
    </row>
    <row r="366" spans="2:8" x14ac:dyDescent="0.25">
      <c r="B366" s="11" t="s">
        <v>34</v>
      </c>
      <c r="C366" s="8"/>
      <c r="D366" s="48" t="s">
        <v>14</v>
      </c>
      <c r="E366" s="13">
        <f>E364+10*E$25*LOG(E$26/E$24,10)</f>
        <v>95.347628822601322</v>
      </c>
      <c r="F366" s="13">
        <f>F364+10*F$25*LOG(F$26/F$24,10)</f>
        <v>99.863078757561027</v>
      </c>
      <c r="G366" s="13">
        <f>G364+10*G$25*LOG(G$26/G$24,10)</f>
        <v>112.80736857111222</v>
      </c>
      <c r="H366" s="15">
        <f>H364+10*H$25*LOG(H$26/H$24,10)</f>
        <v>120.83034952357744</v>
      </c>
    </row>
    <row r="367" spans="2:8" x14ac:dyDescent="0.25">
      <c r="B367" s="11" t="s">
        <v>41</v>
      </c>
      <c r="C367" s="8"/>
      <c r="D367" s="48" t="s">
        <v>14</v>
      </c>
      <c r="E367" s="13">
        <f>-E363+E366</f>
        <v>-23.652371177398678</v>
      </c>
      <c r="F367" s="13">
        <f>-F363+F366</f>
        <v>-19.136921242438973</v>
      </c>
      <c r="G367" s="13">
        <f>-G363+G366</f>
        <v>-6.1926314288877791</v>
      </c>
      <c r="H367" s="15">
        <f>-H363+H366</f>
        <v>1.8303495235774392</v>
      </c>
    </row>
    <row r="368" spans="2:8" ht="18.75" thickBot="1" x14ac:dyDescent="0.3">
      <c r="B368" s="17" t="s">
        <v>71</v>
      </c>
      <c r="C368" s="46"/>
      <c r="D368" s="55" t="s">
        <v>38</v>
      </c>
      <c r="E368" s="56">
        <f>IF(E367&lt;0,E$26*POWER(10,-E367/(10*E$27)),IF(E365&lt;0,E$24*POWER(10,-E365/(10*E$25)),0.3*POWER(10,E363/(10*E$23))/(4*PI()*$C$5)))</f>
        <v>454.2188080689557</v>
      </c>
      <c r="F368" s="56">
        <f>IF(F367&lt;0,F$26*POWER(10,-F367/(10*F$27)),IF(F365&lt;0,F$24*POWER(10,-F365/(10*F$25)),0.3*POWER(10,F363/(10*F$23))/(4*PI()*$C$5)))</f>
        <v>816.28751842776626</v>
      </c>
      <c r="G368" s="56">
        <f>IF(G367&lt;0,G$26*POWER(10,-G367/(10*G$27)),IF(G365&lt;0,G$24*POWER(10,-G365/(10*G$25)),0.3*POWER(10,G363/(10*G$23))/(4*PI()*$C$5)))</f>
        <v>1577.449462663754</v>
      </c>
      <c r="H368" s="57">
        <f>IF(H367&lt;0,H$26*POWER(10,-H367/(10*H$27)),IF(H365&lt;0,H$24*POWER(10,-H365/(10*H$25)),0.3*POWER(10,H363/(10*H$23))/(4*PI()*$C$5)))</f>
        <v>876.01034230991763</v>
      </c>
    </row>
    <row r="370" spans="1:8" ht="18" x14ac:dyDescent="0.25">
      <c r="A370" s="94" t="s">
        <v>74</v>
      </c>
      <c r="B370" s="66"/>
      <c r="C370" s="95"/>
      <c r="D370" s="96"/>
      <c r="E370" s="97"/>
      <c r="F370" s="97"/>
      <c r="G370" s="97"/>
      <c r="H370" s="97"/>
    </row>
    <row r="371" spans="1:8" x14ac:dyDescent="0.25">
      <c r="B371" s="50" t="s">
        <v>45</v>
      </c>
    </row>
    <row r="372" spans="1:8" x14ac:dyDescent="0.25">
      <c r="B372" s="50" t="s">
        <v>46</v>
      </c>
    </row>
    <row r="373" spans="1:8" ht="15.75" thickBot="1" x14ac:dyDescent="0.3">
      <c r="B373" s="1" t="s">
        <v>0</v>
      </c>
      <c r="C373" s="1">
        <v>5.85</v>
      </c>
      <c r="D373" s="1"/>
      <c r="E373" s="1" t="s">
        <v>1</v>
      </c>
      <c r="F373" s="1">
        <f>300000000/C373/10^9</f>
        <v>5.1282051282051287E-2</v>
      </c>
      <c r="G373" s="1"/>
      <c r="H373" s="1"/>
    </row>
    <row r="374" spans="1:8" x14ac:dyDescent="0.25">
      <c r="B374" s="2" t="s">
        <v>2</v>
      </c>
      <c r="C374" s="3" t="s">
        <v>3</v>
      </c>
      <c r="D374" s="3" t="s">
        <v>4</v>
      </c>
      <c r="E374" s="4" t="s">
        <v>5</v>
      </c>
      <c r="F374" s="4" t="s">
        <v>6</v>
      </c>
      <c r="G374" s="5" t="s">
        <v>7</v>
      </c>
      <c r="H374" s="6" t="s">
        <v>8</v>
      </c>
    </row>
    <row r="375" spans="1:8" x14ac:dyDescent="0.25">
      <c r="B375" s="7" t="s">
        <v>62</v>
      </c>
      <c r="C375" s="8"/>
      <c r="D375" s="9"/>
      <c r="E375" s="9"/>
      <c r="F375" s="9"/>
      <c r="G375" s="9"/>
      <c r="H375" s="10"/>
    </row>
    <row r="376" spans="1:8" x14ac:dyDescent="0.25">
      <c r="B376" s="11" t="s">
        <v>9</v>
      </c>
      <c r="C376" s="12">
        <v>1</v>
      </c>
      <c r="D376" s="9" t="s">
        <v>10</v>
      </c>
      <c r="E376" s="13">
        <v>1</v>
      </c>
      <c r="F376" s="13">
        <v>1</v>
      </c>
      <c r="G376" s="13">
        <v>1</v>
      </c>
      <c r="H376" s="14">
        <v>1</v>
      </c>
    </row>
    <row r="377" spans="1:8" x14ac:dyDescent="0.25">
      <c r="B377" s="11" t="s">
        <v>11</v>
      </c>
      <c r="C377" s="12">
        <f>$C$1</f>
        <v>26</v>
      </c>
      <c r="D377" s="9" t="s">
        <v>12</v>
      </c>
      <c r="E377" s="13">
        <f>$C377</f>
        <v>26</v>
      </c>
      <c r="F377" s="13">
        <f>$C377</f>
        <v>26</v>
      </c>
      <c r="G377" s="13">
        <f>$C377</f>
        <v>26</v>
      </c>
      <c r="H377" s="15">
        <f>$C377</f>
        <v>26</v>
      </c>
    </row>
    <row r="378" spans="1:8" x14ac:dyDescent="0.25">
      <c r="B378" s="11" t="s">
        <v>13</v>
      </c>
      <c r="C378" s="12">
        <v>0</v>
      </c>
      <c r="D378" s="9" t="s">
        <v>14</v>
      </c>
      <c r="E378" s="13">
        <f>$C378</f>
        <v>0</v>
      </c>
      <c r="F378" s="13">
        <f t="shared" ref="F378:H379" si="16">$C378</f>
        <v>0</v>
      </c>
      <c r="G378" s="13">
        <f t="shared" si="16"/>
        <v>0</v>
      </c>
      <c r="H378" s="15">
        <f t="shared" si="16"/>
        <v>0</v>
      </c>
    </row>
    <row r="379" spans="1:8" x14ac:dyDescent="0.25">
      <c r="B379" s="11" t="s">
        <v>15</v>
      </c>
      <c r="C379" s="12">
        <v>15</v>
      </c>
      <c r="D379" s="9" t="s">
        <v>14</v>
      </c>
      <c r="E379" s="13">
        <f>$C379</f>
        <v>15</v>
      </c>
      <c r="F379" s="13">
        <f t="shared" si="16"/>
        <v>15</v>
      </c>
      <c r="G379" s="13">
        <f t="shared" si="16"/>
        <v>15</v>
      </c>
      <c r="H379" s="15">
        <f t="shared" si="16"/>
        <v>15</v>
      </c>
    </row>
    <row r="380" spans="1:8" x14ac:dyDescent="0.25">
      <c r="B380" s="11" t="s">
        <v>16</v>
      </c>
      <c r="C380" s="16">
        <v>0</v>
      </c>
      <c r="D380" s="9" t="s">
        <v>17</v>
      </c>
      <c r="E380" s="13">
        <v>0</v>
      </c>
      <c r="F380" s="13">
        <v>0</v>
      </c>
      <c r="G380" s="13">
        <v>0</v>
      </c>
      <c r="H380" s="15">
        <v>0</v>
      </c>
    </row>
    <row r="381" spans="1:8" ht="15.75" thickBot="1" x14ac:dyDescent="0.3">
      <c r="B381" s="17" t="s">
        <v>110</v>
      </c>
      <c r="C381" s="18"/>
      <c r="D381" s="19" t="s">
        <v>18</v>
      </c>
      <c r="E381" s="18">
        <f>E377-SUM(E378:E380)-10*LOG10(E376/1)</f>
        <v>11</v>
      </c>
      <c r="F381" s="18">
        <f>F377-SUM(F378:F380)-10*LOG10(F376/1)</f>
        <v>11</v>
      </c>
      <c r="G381" s="18">
        <f>G377-SUM(G378:G380)-10*LOG10(G376/1)</f>
        <v>11</v>
      </c>
      <c r="H381" s="32">
        <f>H377-SUM(H378:H380)-10*LOG10(H376/1)</f>
        <v>11</v>
      </c>
    </row>
    <row r="382" spans="1:8" ht="15.75" thickBot="1" x14ac:dyDescent="0.3">
      <c r="B382" s="20"/>
      <c r="C382" s="21"/>
      <c r="D382" s="22"/>
      <c r="E382" s="23"/>
      <c r="F382" s="24"/>
      <c r="G382" s="25"/>
      <c r="H382" s="1"/>
    </row>
    <row r="383" spans="1:8" x14ac:dyDescent="0.25">
      <c r="B383" s="26" t="s">
        <v>75</v>
      </c>
      <c r="C383" s="27"/>
      <c r="D383" s="28"/>
      <c r="E383" s="27"/>
      <c r="F383" s="27"/>
      <c r="G383" s="27"/>
      <c r="H383" s="29"/>
    </row>
    <row r="384" spans="1:8" x14ac:dyDescent="0.25">
      <c r="B384" s="7" t="s">
        <v>19</v>
      </c>
      <c r="C384" s="30">
        <v>8</v>
      </c>
      <c r="D384" s="9" t="s">
        <v>10</v>
      </c>
      <c r="E384" s="13">
        <f t="shared" ref="E384:H386" si="17">$C384</f>
        <v>8</v>
      </c>
      <c r="F384" s="13">
        <f t="shared" si="17"/>
        <v>8</v>
      </c>
      <c r="G384" s="13">
        <f t="shared" si="17"/>
        <v>8</v>
      </c>
      <c r="H384" s="15">
        <f t="shared" si="17"/>
        <v>8</v>
      </c>
    </row>
    <row r="385" spans="2:8" x14ac:dyDescent="0.25">
      <c r="B385" s="11" t="s">
        <v>73</v>
      </c>
      <c r="C385" s="30">
        <v>-84</v>
      </c>
      <c r="D385" s="9" t="s">
        <v>12</v>
      </c>
      <c r="E385" s="13">
        <f t="shared" si="17"/>
        <v>-84</v>
      </c>
      <c r="F385" s="13">
        <f t="shared" si="17"/>
        <v>-84</v>
      </c>
      <c r="G385" s="13">
        <f t="shared" si="17"/>
        <v>-84</v>
      </c>
      <c r="H385" s="15">
        <f t="shared" si="17"/>
        <v>-84</v>
      </c>
    </row>
    <row r="386" spans="2:8" x14ac:dyDescent="0.25">
      <c r="B386" s="11" t="s">
        <v>21</v>
      </c>
      <c r="C386" s="30">
        <v>2</v>
      </c>
      <c r="D386" s="9" t="s">
        <v>17</v>
      </c>
      <c r="E386" s="13">
        <f t="shared" si="17"/>
        <v>2</v>
      </c>
      <c r="F386" s="13">
        <f t="shared" si="17"/>
        <v>2</v>
      </c>
      <c r="G386" s="13">
        <f t="shared" si="17"/>
        <v>2</v>
      </c>
      <c r="H386" s="15">
        <f t="shared" si="17"/>
        <v>2</v>
      </c>
    </row>
    <row r="387" spans="2:8" ht="15.75" thickBot="1" x14ac:dyDescent="0.3">
      <c r="B387" s="17" t="s">
        <v>63</v>
      </c>
      <c r="C387" s="31"/>
      <c r="D387" s="19" t="s">
        <v>18</v>
      </c>
      <c r="E387" s="18">
        <f>E385-E386-10*LOG10(E384)</f>
        <v>-95.030899869919438</v>
      </c>
      <c r="F387" s="18">
        <f>F385-F386-10*LOG10(F384)</f>
        <v>-95.030899869919438</v>
      </c>
      <c r="G387" s="18">
        <f>G385-G386-10*LOG10(G384)</f>
        <v>-95.030899869919438</v>
      </c>
      <c r="H387" s="32">
        <f>H385-H386-10*LOG10(H384)</f>
        <v>-95.030899869919438</v>
      </c>
    </row>
    <row r="388" spans="2:8" ht="15.75" thickBot="1" x14ac:dyDescent="0.3">
      <c r="B388" s="20"/>
      <c r="C388" s="23"/>
      <c r="D388" s="22"/>
      <c r="E388" s="23"/>
      <c r="F388" s="24"/>
      <c r="G388" s="25"/>
      <c r="H388" s="1"/>
    </row>
    <row r="389" spans="2:8" x14ac:dyDescent="0.25">
      <c r="B389" s="26" t="s">
        <v>22</v>
      </c>
      <c r="C389" s="33"/>
      <c r="D389" s="34"/>
      <c r="E389" s="33"/>
      <c r="F389" s="33"/>
      <c r="G389" s="33"/>
      <c r="H389" s="29"/>
    </row>
    <row r="390" spans="2:8" x14ac:dyDescent="0.25">
      <c r="B390" s="11" t="s">
        <v>23</v>
      </c>
      <c r="C390" s="35"/>
      <c r="D390" s="36"/>
      <c r="E390" s="37">
        <v>2</v>
      </c>
      <c r="F390" s="37">
        <v>2</v>
      </c>
      <c r="G390" s="37">
        <v>2</v>
      </c>
      <c r="H390" s="38">
        <v>2</v>
      </c>
    </row>
    <row r="391" spans="2:8" x14ac:dyDescent="0.25">
      <c r="B391" s="11" t="s">
        <v>24</v>
      </c>
      <c r="C391" s="35"/>
      <c r="D391" s="36"/>
      <c r="E391" s="13">
        <v>64</v>
      </c>
      <c r="F391" s="13">
        <v>128</v>
      </c>
      <c r="G391" s="13">
        <v>256</v>
      </c>
      <c r="H391" s="15">
        <v>15</v>
      </c>
    </row>
    <row r="392" spans="2:8" x14ac:dyDescent="0.25">
      <c r="B392" s="11" t="s">
        <v>25</v>
      </c>
      <c r="C392" s="35"/>
      <c r="D392" s="36"/>
      <c r="E392" s="37">
        <v>3.8</v>
      </c>
      <c r="F392" s="37">
        <v>3.3</v>
      </c>
      <c r="G392" s="37">
        <v>2.8</v>
      </c>
      <c r="H392" s="38">
        <v>2.7</v>
      </c>
    </row>
    <row r="393" spans="2:8" x14ac:dyDescent="0.25">
      <c r="B393" s="11" t="s">
        <v>26</v>
      </c>
      <c r="C393" s="35"/>
      <c r="D393" s="36"/>
      <c r="E393" s="13">
        <v>128</v>
      </c>
      <c r="F393" s="13">
        <v>256</v>
      </c>
      <c r="G393" s="13">
        <v>1024</v>
      </c>
      <c r="H393" s="15">
        <v>1024</v>
      </c>
    </row>
    <row r="394" spans="2:8" ht="15.75" thickBot="1" x14ac:dyDescent="0.3">
      <c r="B394" s="39" t="s">
        <v>27</v>
      </c>
      <c r="C394" s="18"/>
      <c r="D394" s="19"/>
      <c r="E394" s="40">
        <v>4.3</v>
      </c>
      <c r="F394" s="40">
        <v>3.8</v>
      </c>
      <c r="G394" s="40">
        <v>3.3</v>
      </c>
      <c r="H394" s="41">
        <v>2.7</v>
      </c>
    </row>
    <row r="395" spans="2:8" ht="15.75" thickBot="1" x14ac:dyDescent="0.3">
      <c r="B395" s="1"/>
      <c r="C395" s="1"/>
      <c r="D395" s="1"/>
      <c r="E395" s="1"/>
      <c r="F395" s="1"/>
      <c r="G395" s="1"/>
      <c r="H395" s="1"/>
    </row>
    <row r="396" spans="2:8" x14ac:dyDescent="0.25">
      <c r="B396" s="26" t="s">
        <v>28</v>
      </c>
      <c r="C396" s="27"/>
      <c r="D396" s="28"/>
      <c r="E396" s="27"/>
      <c r="F396" s="27"/>
      <c r="G396" s="27"/>
      <c r="H396" s="29"/>
    </row>
    <row r="397" spans="2:8" x14ac:dyDescent="0.25">
      <c r="B397" s="11" t="s">
        <v>29</v>
      </c>
      <c r="C397" s="12">
        <v>20</v>
      </c>
      <c r="D397" s="9" t="s">
        <v>14</v>
      </c>
      <c r="E397" s="13">
        <f>C397</f>
        <v>20</v>
      </c>
      <c r="F397" s="13">
        <f>E397</f>
        <v>20</v>
      </c>
      <c r="G397" s="13">
        <f>F397</f>
        <v>20</v>
      </c>
      <c r="H397" s="15">
        <f>G397</f>
        <v>20</v>
      </c>
    </row>
    <row r="398" spans="2:8" x14ac:dyDescent="0.25">
      <c r="B398" s="7" t="s">
        <v>30</v>
      </c>
      <c r="C398" s="35"/>
      <c r="D398" s="36" t="s">
        <v>18</v>
      </c>
      <c r="E398" s="35">
        <f>E387-E397</f>
        <v>-115.03089986991944</v>
      </c>
      <c r="F398" s="35">
        <f>F387-F397</f>
        <v>-115.03089986991944</v>
      </c>
      <c r="G398" s="35">
        <f>G387-G397</f>
        <v>-115.03089986991944</v>
      </c>
      <c r="H398" s="42">
        <f>H387-H397</f>
        <v>-115.03089986991944</v>
      </c>
    </row>
    <row r="399" spans="2:8" x14ac:dyDescent="0.25">
      <c r="B399" s="11" t="s">
        <v>66</v>
      </c>
      <c r="C399" s="8"/>
      <c r="D399" s="9"/>
      <c r="E399" s="13"/>
      <c r="F399" s="13"/>
      <c r="G399" s="13"/>
      <c r="H399" s="15"/>
    </row>
    <row r="400" spans="2:8" x14ac:dyDescent="0.25">
      <c r="B400" s="43" t="s">
        <v>32</v>
      </c>
      <c r="C400" s="44"/>
      <c r="D400" s="9" t="s">
        <v>18</v>
      </c>
      <c r="E400" s="13">
        <f>E398</f>
        <v>-115.03089986991944</v>
      </c>
      <c r="F400" s="13">
        <f>F398</f>
        <v>-115.03089986991944</v>
      </c>
      <c r="G400" s="13">
        <f>G398</f>
        <v>-115.03089986991944</v>
      </c>
      <c r="H400" s="15">
        <f>H398</f>
        <v>-115.03089986991944</v>
      </c>
    </row>
    <row r="401" spans="2:8" x14ac:dyDescent="0.25">
      <c r="B401" s="7" t="s">
        <v>39</v>
      </c>
      <c r="C401" s="13"/>
      <c r="D401" s="47" t="s">
        <v>14</v>
      </c>
      <c r="E401" s="35">
        <f>-E400+E381</f>
        <v>126.03089986991944</v>
      </c>
      <c r="F401" s="35">
        <f>-F400+F381</f>
        <v>126.03089986991944</v>
      </c>
      <c r="G401" s="35">
        <f>-G400+G381</f>
        <v>126.03089986991944</v>
      </c>
      <c r="H401" s="42">
        <f>-H400+H381</f>
        <v>126.03089986991944</v>
      </c>
    </row>
    <row r="402" spans="2:8" x14ac:dyDescent="0.25">
      <c r="B402" s="11" t="s">
        <v>33</v>
      </c>
      <c r="C402" s="8"/>
      <c r="D402" s="48" t="s">
        <v>14</v>
      </c>
      <c r="E402" s="13">
        <f>-10*E390*LOG(0.3/(4*PI()*E391*$C$5),10)</f>
        <v>83.908488987370035</v>
      </c>
      <c r="F402" s="13">
        <f>-10*F390*LOG(0.3/(4*PI()*F391*$C$5),10)</f>
        <v>89.929088900649646</v>
      </c>
      <c r="G402" s="13">
        <f>-10*G390*LOG(0.3/(4*PI()*G391*$C$5),10)</f>
        <v>95.949688813929271</v>
      </c>
      <c r="H402" s="15">
        <f>-10*H390*LOG(0.3/(4*PI()*H391*$C$5),10)</f>
        <v>71.306714688805911</v>
      </c>
    </row>
    <row r="403" spans="2:8" x14ac:dyDescent="0.25">
      <c r="B403" s="11" t="s">
        <v>41</v>
      </c>
      <c r="C403" s="8"/>
      <c r="D403" s="48" t="s">
        <v>14</v>
      </c>
      <c r="E403" s="13">
        <f>-E401+E402</f>
        <v>-42.122410882549403</v>
      </c>
      <c r="F403" s="13">
        <f>-F401+F402</f>
        <v>-36.101810969269792</v>
      </c>
      <c r="G403" s="13">
        <f>-G401+G402</f>
        <v>-30.081211055990167</v>
      </c>
      <c r="H403" s="15">
        <f>-H401+H402</f>
        <v>-54.724185181113526</v>
      </c>
    </row>
    <row r="404" spans="2:8" x14ac:dyDescent="0.25">
      <c r="B404" s="11" t="s">
        <v>34</v>
      </c>
      <c r="C404" s="8"/>
      <c r="D404" s="48" t="s">
        <v>14</v>
      </c>
      <c r="E404" s="13">
        <f>E402+10*E392*LOG(E393/E391,10)</f>
        <v>95.347628822601322</v>
      </c>
      <c r="F404" s="13">
        <f>F402+10*F392*LOG(F393/F391,10)</f>
        <v>99.863078757561027</v>
      </c>
      <c r="G404" s="13">
        <f>G402+10*G392*LOG(G393/G391,10)</f>
        <v>112.80736857111222</v>
      </c>
      <c r="H404" s="15">
        <f>H402+10*H392*LOG(H393/H391,10)</f>
        <v>120.83034952357744</v>
      </c>
    </row>
    <row r="405" spans="2:8" x14ac:dyDescent="0.25">
      <c r="B405" s="11" t="s">
        <v>41</v>
      </c>
      <c r="C405" s="8"/>
      <c r="D405" s="48" t="s">
        <v>14</v>
      </c>
      <c r="E405" s="13">
        <f>-E401+E404</f>
        <v>-30.683271047318115</v>
      </c>
      <c r="F405" s="13">
        <f>-F401+F404</f>
        <v>-26.167821112358411</v>
      </c>
      <c r="G405" s="13">
        <f>-G401+G404</f>
        <v>-13.223531298807217</v>
      </c>
      <c r="H405" s="15">
        <f>-H401+H404</f>
        <v>-5.2005503463419984</v>
      </c>
    </row>
    <row r="406" spans="2:8" ht="18" x14ac:dyDescent="0.25">
      <c r="B406" s="7" t="s">
        <v>69</v>
      </c>
      <c r="C406" s="44"/>
      <c r="D406" s="47" t="s">
        <v>14</v>
      </c>
      <c r="E406" s="56">
        <f>IF(E405&lt;0,E$26*POWER(10,-E405/(10*E$27)),IF(E403&lt;0,E$24*POWER(10,-E403/(10*E$25)),0.3*POWER(10,E401/(10*E$23))/(4*PI()*$C$5)))</f>
        <v>661.87261514707416</v>
      </c>
      <c r="F406" s="56">
        <f>IF(F405&lt;0,F$26*POWER(10,-F405/(10*F$27)),IF(F403&lt;0,F$24*POWER(10,-F403/(10*F$25)),0.3*POWER(10,F401/(10*F$23))/(4*PI()*$C$5)))</f>
        <v>1249.8757347433859</v>
      </c>
      <c r="G406" s="56">
        <f>IF(G405&lt;0,G$26*POWER(10,-G405/(10*G$27)),IF(G403&lt;0,G$24*POWER(10,-G403/(10*G$25)),0.3*POWER(10,G401/(10*G$23))/(4*PI()*$C$5)))</f>
        <v>2576.3984327650651</v>
      </c>
      <c r="H406" s="57">
        <f>IF(H405&lt;0,H$26*POWER(10,-H405/(10*H$27)),IF(H403&lt;0,H$24*POWER(10,-H403/(10*H$25)),0.3*POWER(10,H401/(10*H$23))/(4*PI()*$C$5)))</f>
        <v>1595.5592366752107</v>
      </c>
    </row>
    <row r="407" spans="2:8" ht="18" x14ac:dyDescent="0.25">
      <c r="B407" s="51"/>
      <c r="C407" s="52"/>
      <c r="D407" s="53"/>
      <c r="E407" s="54"/>
      <c r="F407" s="54"/>
      <c r="G407" s="54"/>
      <c r="H407" s="54"/>
    </row>
    <row r="408" spans="2:8" x14ac:dyDescent="0.25">
      <c r="B408" s="51" t="s">
        <v>47</v>
      </c>
    </row>
    <row r="409" spans="2:8" ht="15.75" thickBot="1" x14ac:dyDescent="0.3">
      <c r="B409" s="1" t="s">
        <v>0</v>
      </c>
      <c r="C409" s="1">
        <v>5.85</v>
      </c>
      <c r="D409" s="1"/>
      <c r="E409" s="1" t="s">
        <v>1</v>
      </c>
      <c r="F409" s="1">
        <f>300000000/C409/10^9</f>
        <v>5.1282051282051287E-2</v>
      </c>
      <c r="G409" s="1"/>
      <c r="H409" s="1"/>
    </row>
    <row r="410" spans="2:8" x14ac:dyDescent="0.25">
      <c r="B410" s="2" t="s">
        <v>2</v>
      </c>
      <c r="C410" s="3" t="s">
        <v>3</v>
      </c>
      <c r="D410" s="3" t="s">
        <v>4</v>
      </c>
      <c r="E410" s="4" t="s">
        <v>5</v>
      </c>
      <c r="F410" s="4" t="s">
        <v>6</v>
      </c>
      <c r="G410" s="5" t="s">
        <v>7</v>
      </c>
      <c r="H410" s="6" t="s">
        <v>8</v>
      </c>
    </row>
    <row r="411" spans="2:8" x14ac:dyDescent="0.25">
      <c r="B411" s="7" t="s">
        <v>42</v>
      </c>
      <c r="C411" s="8"/>
      <c r="D411" s="9"/>
      <c r="E411" s="9"/>
      <c r="F411" s="9"/>
      <c r="G411" s="9"/>
      <c r="H411" s="10"/>
    </row>
    <row r="412" spans="2:8" x14ac:dyDescent="0.25">
      <c r="B412" s="11" t="s">
        <v>9</v>
      </c>
      <c r="C412" s="12">
        <v>20</v>
      </c>
      <c r="D412" s="9" t="s">
        <v>10</v>
      </c>
      <c r="E412" s="13">
        <f>C412</f>
        <v>20</v>
      </c>
      <c r="F412" s="13">
        <f>E412</f>
        <v>20</v>
      </c>
      <c r="G412" s="13">
        <f>F412</f>
        <v>20</v>
      </c>
      <c r="H412" s="49">
        <f>G412</f>
        <v>20</v>
      </c>
    </row>
    <row r="413" spans="2:8" x14ac:dyDescent="0.25">
      <c r="B413" s="11" t="s">
        <v>11</v>
      </c>
      <c r="C413" s="12">
        <f>$C$1</f>
        <v>26</v>
      </c>
      <c r="D413" s="9" t="s">
        <v>12</v>
      </c>
      <c r="E413" s="13">
        <f>$C413</f>
        <v>26</v>
      </c>
      <c r="F413" s="13">
        <f>$C413</f>
        <v>26</v>
      </c>
      <c r="G413" s="13">
        <f>$C413</f>
        <v>26</v>
      </c>
      <c r="H413" s="15">
        <f>$C413</f>
        <v>26</v>
      </c>
    </row>
    <row r="414" spans="2:8" x14ac:dyDescent="0.25">
      <c r="B414" s="11" t="s">
        <v>13</v>
      </c>
      <c r="C414" s="12">
        <v>0</v>
      </c>
      <c r="D414" s="9" t="s">
        <v>14</v>
      </c>
      <c r="E414" s="13">
        <f>$C414</f>
        <v>0</v>
      </c>
      <c r="F414" s="13">
        <f t="shared" ref="F414:H415" si="18">$C414</f>
        <v>0</v>
      </c>
      <c r="G414" s="13">
        <f t="shared" si="18"/>
        <v>0</v>
      </c>
      <c r="H414" s="15">
        <f t="shared" si="18"/>
        <v>0</v>
      </c>
    </row>
    <row r="415" spans="2:8" x14ac:dyDescent="0.25">
      <c r="B415" s="11" t="s">
        <v>15</v>
      </c>
      <c r="C415" s="12">
        <v>15</v>
      </c>
      <c r="D415" s="9" t="s">
        <v>14</v>
      </c>
      <c r="E415" s="13">
        <f>$C415</f>
        <v>15</v>
      </c>
      <c r="F415" s="13">
        <f t="shared" si="18"/>
        <v>15</v>
      </c>
      <c r="G415" s="13">
        <f t="shared" si="18"/>
        <v>15</v>
      </c>
      <c r="H415" s="15">
        <f t="shared" si="18"/>
        <v>15</v>
      </c>
    </row>
    <row r="416" spans="2:8" x14ac:dyDescent="0.25">
      <c r="B416" s="11" t="s">
        <v>16</v>
      </c>
      <c r="C416" s="16">
        <v>0</v>
      </c>
      <c r="D416" s="9" t="s">
        <v>17</v>
      </c>
      <c r="E416" s="13">
        <v>0</v>
      </c>
      <c r="F416" s="13">
        <v>0</v>
      </c>
      <c r="G416" s="13">
        <v>0</v>
      </c>
      <c r="H416" s="15">
        <v>0</v>
      </c>
    </row>
    <row r="417" spans="2:8" ht="15.75" thickBot="1" x14ac:dyDescent="0.3">
      <c r="B417" s="17" t="s">
        <v>110</v>
      </c>
      <c r="C417" s="18"/>
      <c r="D417" s="19" t="s">
        <v>18</v>
      </c>
      <c r="E417" s="18">
        <f>E413-SUM(E414:E416)-10*LOG10(C412/1)</f>
        <v>-2.0102999566398125</v>
      </c>
      <c r="F417" s="18">
        <f>F413-SUM(F414:F416)-10*LOG10(F412/1)</f>
        <v>-2.0102999566398125</v>
      </c>
      <c r="G417" s="18">
        <f>G413-SUM(G414:G416)-10*LOG10(G412/1)</f>
        <v>-2.0102999566398125</v>
      </c>
      <c r="H417" s="32">
        <f>H413-SUM(H414:H416)-10*LOG10(H412/1)</f>
        <v>-2.0102999566398125</v>
      </c>
    </row>
    <row r="418" spans="2:8" ht="15.75" thickBot="1" x14ac:dyDescent="0.3">
      <c r="B418" s="20"/>
      <c r="C418" s="21"/>
      <c r="D418" s="22"/>
      <c r="E418" s="23"/>
      <c r="F418" s="24"/>
      <c r="G418" s="25"/>
      <c r="H418" s="1"/>
    </row>
    <row r="419" spans="2:8" x14ac:dyDescent="0.25">
      <c r="B419" s="26" t="s">
        <v>75</v>
      </c>
      <c r="C419" s="27"/>
      <c r="D419" s="28"/>
      <c r="E419" s="27"/>
      <c r="F419" s="27"/>
      <c r="G419" s="27"/>
      <c r="H419" s="29"/>
    </row>
    <row r="420" spans="2:8" x14ac:dyDescent="0.25">
      <c r="B420" s="7" t="s">
        <v>19</v>
      </c>
      <c r="C420" s="30">
        <v>8</v>
      </c>
      <c r="D420" s="9" t="s">
        <v>10</v>
      </c>
      <c r="E420" s="13">
        <f t="shared" ref="E420:H422" si="19">$C420</f>
        <v>8</v>
      </c>
      <c r="F420" s="13">
        <f t="shared" si="19"/>
        <v>8</v>
      </c>
      <c r="G420" s="13">
        <f t="shared" si="19"/>
        <v>8</v>
      </c>
      <c r="H420" s="15">
        <f t="shared" si="19"/>
        <v>8</v>
      </c>
    </row>
    <row r="421" spans="2:8" x14ac:dyDescent="0.25">
      <c r="B421" s="11" t="s">
        <v>73</v>
      </c>
      <c r="C421" s="30">
        <v>-84</v>
      </c>
      <c r="D421" s="9" t="s">
        <v>12</v>
      </c>
      <c r="E421" s="13">
        <f t="shared" si="19"/>
        <v>-84</v>
      </c>
      <c r="F421" s="13">
        <f t="shared" si="19"/>
        <v>-84</v>
      </c>
      <c r="G421" s="13">
        <f t="shared" si="19"/>
        <v>-84</v>
      </c>
      <c r="H421" s="15">
        <f t="shared" si="19"/>
        <v>-84</v>
      </c>
    </row>
    <row r="422" spans="2:8" x14ac:dyDescent="0.25">
      <c r="B422" s="11" t="s">
        <v>21</v>
      </c>
      <c r="C422" s="30">
        <v>2</v>
      </c>
      <c r="D422" s="9" t="s">
        <v>17</v>
      </c>
      <c r="E422" s="13">
        <f t="shared" si="19"/>
        <v>2</v>
      </c>
      <c r="F422" s="13">
        <f t="shared" si="19"/>
        <v>2</v>
      </c>
      <c r="G422" s="13">
        <f t="shared" si="19"/>
        <v>2</v>
      </c>
      <c r="H422" s="15">
        <f t="shared" si="19"/>
        <v>2</v>
      </c>
    </row>
    <row r="423" spans="2:8" ht="15.75" thickBot="1" x14ac:dyDescent="0.3">
      <c r="B423" s="17" t="s">
        <v>63</v>
      </c>
      <c r="C423" s="31"/>
      <c r="D423" s="19" t="s">
        <v>18</v>
      </c>
      <c r="E423" s="18">
        <f>E421-E422-10*LOG10(E420)</f>
        <v>-95.030899869919438</v>
      </c>
      <c r="F423" s="18">
        <f>F421-F422-10*LOG10(F420)</f>
        <v>-95.030899869919438</v>
      </c>
      <c r="G423" s="18">
        <f>G421-G422-10*LOG10(G420)</f>
        <v>-95.030899869919438</v>
      </c>
      <c r="H423" s="32">
        <f>H421-H422-10*LOG10(H420)</f>
        <v>-95.030899869919438</v>
      </c>
    </row>
    <row r="424" spans="2:8" ht="15.75" thickBot="1" x14ac:dyDescent="0.3">
      <c r="B424" s="20"/>
      <c r="C424" s="23"/>
      <c r="D424" s="22"/>
      <c r="E424" s="23"/>
      <c r="F424" s="24"/>
      <c r="G424" s="25"/>
      <c r="H424" s="1"/>
    </row>
    <row r="425" spans="2:8" x14ac:dyDescent="0.25">
      <c r="B425" s="26" t="s">
        <v>22</v>
      </c>
      <c r="C425" s="33"/>
      <c r="D425" s="34"/>
      <c r="E425" s="33"/>
      <c r="F425" s="33"/>
      <c r="G425" s="33"/>
      <c r="H425" s="29"/>
    </row>
    <row r="426" spans="2:8" x14ac:dyDescent="0.25">
      <c r="B426" s="11" t="s">
        <v>23</v>
      </c>
      <c r="C426" s="35"/>
      <c r="D426" s="36"/>
      <c r="E426" s="37">
        <v>2</v>
      </c>
      <c r="F426" s="37">
        <v>2</v>
      </c>
      <c r="G426" s="37">
        <v>2</v>
      </c>
      <c r="H426" s="38">
        <v>2</v>
      </c>
    </row>
    <row r="427" spans="2:8" x14ac:dyDescent="0.25">
      <c r="B427" s="11" t="s">
        <v>24</v>
      </c>
      <c r="C427" s="35"/>
      <c r="D427" s="36"/>
      <c r="E427" s="13">
        <v>64</v>
      </c>
      <c r="F427" s="13">
        <v>128</v>
      </c>
      <c r="G427" s="13">
        <v>256</v>
      </c>
      <c r="H427" s="15">
        <v>15</v>
      </c>
    </row>
    <row r="428" spans="2:8" x14ac:dyDescent="0.25">
      <c r="B428" s="11" t="s">
        <v>25</v>
      </c>
      <c r="C428" s="35"/>
      <c r="D428" s="36"/>
      <c r="E428" s="37">
        <v>3.8</v>
      </c>
      <c r="F428" s="37">
        <v>3.3</v>
      </c>
      <c r="G428" s="37">
        <v>2.8</v>
      </c>
      <c r="H428" s="38">
        <v>2.7</v>
      </c>
    </row>
    <row r="429" spans="2:8" x14ac:dyDescent="0.25">
      <c r="B429" s="11" t="s">
        <v>26</v>
      </c>
      <c r="C429" s="35"/>
      <c r="D429" s="36"/>
      <c r="E429" s="13">
        <v>128</v>
      </c>
      <c r="F429" s="13">
        <v>256</v>
      </c>
      <c r="G429" s="13">
        <v>1024</v>
      </c>
      <c r="H429" s="15">
        <v>1024</v>
      </c>
    </row>
    <row r="430" spans="2:8" ht="15.75" thickBot="1" x14ac:dyDescent="0.3">
      <c r="B430" s="39" t="s">
        <v>27</v>
      </c>
      <c r="C430" s="18"/>
      <c r="D430" s="19"/>
      <c r="E430" s="40">
        <v>4.3</v>
      </c>
      <c r="F430" s="40">
        <v>3.8</v>
      </c>
      <c r="G430" s="40">
        <v>3.3</v>
      </c>
      <c r="H430" s="41">
        <v>2.7</v>
      </c>
    </row>
    <row r="431" spans="2:8" ht="15.75" thickBot="1" x14ac:dyDescent="0.3">
      <c r="B431" s="1"/>
      <c r="C431" s="1"/>
      <c r="D431" s="1"/>
      <c r="E431" s="1"/>
      <c r="F431" s="1"/>
      <c r="G431" s="1"/>
      <c r="H431" s="1"/>
    </row>
    <row r="432" spans="2:8" x14ac:dyDescent="0.25">
      <c r="B432" s="26" t="s">
        <v>28</v>
      </c>
      <c r="C432" s="27"/>
      <c r="D432" s="28"/>
      <c r="E432" s="27"/>
      <c r="F432" s="27"/>
      <c r="G432" s="27"/>
      <c r="H432" s="29"/>
    </row>
    <row r="433" spans="2:8" x14ac:dyDescent="0.25">
      <c r="B433" s="11" t="s">
        <v>29</v>
      </c>
      <c r="C433" s="12">
        <v>20</v>
      </c>
      <c r="D433" s="9" t="s">
        <v>14</v>
      </c>
      <c r="E433" s="13">
        <f>C433</f>
        <v>20</v>
      </c>
      <c r="F433" s="13">
        <f>E433</f>
        <v>20</v>
      </c>
      <c r="G433" s="13">
        <f>F433</f>
        <v>20</v>
      </c>
      <c r="H433" s="15">
        <f>G433</f>
        <v>20</v>
      </c>
    </row>
    <row r="434" spans="2:8" x14ac:dyDescent="0.25">
      <c r="B434" s="7" t="s">
        <v>30</v>
      </c>
      <c r="C434" s="35"/>
      <c r="D434" s="36" t="s">
        <v>18</v>
      </c>
      <c r="E434" s="35">
        <f>E423-E433</f>
        <v>-115.03089986991944</v>
      </c>
      <c r="F434" s="35">
        <f>F423-F433</f>
        <v>-115.03089986991944</v>
      </c>
      <c r="G434" s="35">
        <f>G423-G433</f>
        <v>-115.03089986991944</v>
      </c>
      <c r="H434" s="42">
        <f>H423-H433</f>
        <v>-115.03089986991944</v>
      </c>
    </row>
    <row r="435" spans="2:8" x14ac:dyDescent="0.25">
      <c r="B435" s="11" t="s">
        <v>66</v>
      </c>
      <c r="C435" s="8"/>
      <c r="D435" s="9"/>
      <c r="E435" s="13"/>
      <c r="F435" s="13"/>
      <c r="G435" s="13"/>
      <c r="H435" s="15"/>
    </row>
    <row r="436" spans="2:8" x14ac:dyDescent="0.25">
      <c r="B436" s="43" t="s">
        <v>32</v>
      </c>
      <c r="C436" s="44"/>
      <c r="D436" s="9" t="s">
        <v>18</v>
      </c>
      <c r="E436" s="13">
        <f>E434</f>
        <v>-115.03089986991944</v>
      </c>
      <c r="F436" s="13">
        <f>F434</f>
        <v>-115.03089986991944</v>
      </c>
      <c r="G436" s="13">
        <f>G434</f>
        <v>-115.03089986991944</v>
      </c>
      <c r="H436" s="15">
        <f>H434</f>
        <v>-115.03089986991944</v>
      </c>
    </row>
    <row r="437" spans="2:8" x14ac:dyDescent="0.25">
      <c r="B437" s="7" t="s">
        <v>39</v>
      </c>
      <c r="C437" s="13"/>
      <c r="D437" s="47" t="s">
        <v>14</v>
      </c>
      <c r="E437" s="35">
        <f>-E436+E417</f>
        <v>113.02059991327963</v>
      </c>
      <c r="F437" s="35">
        <f>-F436+F417</f>
        <v>113.02059991327963</v>
      </c>
      <c r="G437" s="35">
        <f>-G436+G417</f>
        <v>113.02059991327963</v>
      </c>
      <c r="H437" s="42">
        <f>-H436+H417</f>
        <v>113.02059991327963</v>
      </c>
    </row>
    <row r="438" spans="2:8" x14ac:dyDescent="0.25">
      <c r="B438" s="11" t="s">
        <v>33</v>
      </c>
      <c r="C438" s="8"/>
      <c r="D438" s="48" t="s">
        <v>14</v>
      </c>
      <c r="E438" s="13">
        <f>-10*E426*LOG(0.3/(4*PI()*E427*$C$5),10)</f>
        <v>83.908488987370035</v>
      </c>
      <c r="F438" s="13">
        <f>-10*F426*LOG(0.3/(4*PI()*F427*$C$5),10)</f>
        <v>89.929088900649646</v>
      </c>
      <c r="G438" s="13">
        <f>-10*G426*LOG(0.3/(4*PI()*G427*$C$5),10)</f>
        <v>95.949688813929271</v>
      </c>
      <c r="H438" s="15">
        <f>-10*H426*LOG(0.3/(4*PI()*H427*$C$5),10)</f>
        <v>71.306714688805911</v>
      </c>
    </row>
    <row r="439" spans="2:8" x14ac:dyDescent="0.25">
      <c r="B439" s="11" t="s">
        <v>41</v>
      </c>
      <c r="C439" s="8"/>
      <c r="D439" s="48" t="s">
        <v>14</v>
      </c>
      <c r="E439" s="13">
        <f>-E437+E438</f>
        <v>-29.11211092590959</v>
      </c>
      <c r="F439" s="13">
        <f>-F437+F438</f>
        <v>-23.091511012629979</v>
      </c>
      <c r="G439" s="13">
        <f>-G437+G438</f>
        <v>-17.070911099350354</v>
      </c>
      <c r="H439" s="15">
        <f>-H437+H438</f>
        <v>-41.713885224473714</v>
      </c>
    </row>
    <row r="440" spans="2:8" x14ac:dyDescent="0.25">
      <c r="B440" s="11" t="s">
        <v>34</v>
      </c>
      <c r="C440" s="8"/>
      <c r="D440" s="48" t="s">
        <v>14</v>
      </c>
      <c r="E440" s="13">
        <f>E438+10*E428*LOG(E429/E427,10)</f>
        <v>95.347628822601322</v>
      </c>
      <c r="F440" s="13">
        <f>F438+10*F428*LOG(F429/F427,10)</f>
        <v>99.863078757561027</v>
      </c>
      <c r="G440" s="13">
        <f>G438+10*G428*LOG(G429/G427,10)</f>
        <v>112.80736857111222</v>
      </c>
      <c r="H440" s="15">
        <f>H438+10*H428*LOG(H429/H427,10)</f>
        <v>120.83034952357744</v>
      </c>
    </row>
    <row r="441" spans="2:8" x14ac:dyDescent="0.25">
      <c r="B441" s="11" t="s">
        <v>41</v>
      </c>
      <c r="C441" s="8"/>
      <c r="D441" s="48" t="s">
        <v>14</v>
      </c>
      <c r="E441" s="13">
        <f>-E437+E440</f>
        <v>-17.672971090678303</v>
      </c>
      <c r="F441" s="13">
        <f>-F437+F440</f>
        <v>-13.157521155718598</v>
      </c>
      <c r="G441" s="13">
        <f>-G437+G440</f>
        <v>-0.21323134216740414</v>
      </c>
      <c r="H441" s="15">
        <f>-H437+H440</f>
        <v>7.8097496102978141</v>
      </c>
    </row>
    <row r="442" spans="2:8" ht="18" x14ac:dyDescent="0.25">
      <c r="B442" s="7" t="s">
        <v>69</v>
      </c>
      <c r="C442" s="44"/>
      <c r="D442" s="47" t="s">
        <v>14</v>
      </c>
      <c r="E442" s="56">
        <f>IF(E441&lt;0,E$26*POWER(10,-E441/(10*E$27)),IF(E439&lt;0,E$24*POWER(10,-E439/(10*E$25)),0.3*POWER(10,E437/(10*E$23))/(4*PI()*$C$5)))</f>
        <v>329.76859759747919</v>
      </c>
      <c r="F442" s="56">
        <f>IF(F441&lt;0,F$26*POWER(10,-F441/(10*F$27)),IF(F439&lt;0,F$24*POWER(10,-F439/(10*F$25)),0.3*POWER(10,F437/(10*F$23))/(4*PI()*$C$5)))</f>
        <v>568.18599144349434</v>
      </c>
      <c r="G442" s="56">
        <f>IF(G441&lt;0,G$26*POWER(10,-G441/(10*G$27)),IF(G439&lt;0,G$24*POWER(10,-G439/(10*G$25)),0.3*POWER(10,G437/(10*G$23))/(4*PI()*$C$5)))</f>
        <v>1039.3492630742214</v>
      </c>
      <c r="H442" s="57">
        <f>IF(H441&lt;0,H$26*POWER(10,-H441/(10*H$27)),IF(H439&lt;0,H$24*POWER(10,-H439/(10*H$25)),0.3*POWER(10,H437/(10*H$23))/(4*PI()*$C$5)))</f>
        <v>526.07779481263799</v>
      </c>
    </row>
    <row r="443" spans="2:8" ht="18" x14ac:dyDescent="0.25">
      <c r="B443" s="53"/>
      <c r="C443" s="52"/>
      <c r="D443" s="53"/>
      <c r="E443" s="54"/>
      <c r="F443" s="54"/>
      <c r="G443" s="54"/>
      <c r="H443" s="54"/>
    </row>
    <row r="444" spans="2:8" x14ac:dyDescent="0.25">
      <c r="B444" s="50" t="s">
        <v>49</v>
      </c>
    </row>
    <row r="445" spans="2:8" x14ac:dyDescent="0.25">
      <c r="B445" s="50" t="s">
        <v>48</v>
      </c>
    </row>
    <row r="446" spans="2:8" ht="15.75" thickBot="1" x14ac:dyDescent="0.3">
      <c r="B446" s="1" t="s">
        <v>0</v>
      </c>
      <c r="C446" s="1">
        <v>5.85</v>
      </c>
      <c r="D446" s="1"/>
      <c r="E446" s="1" t="s">
        <v>1</v>
      </c>
      <c r="F446" s="1">
        <f>300000000/C446/10^9</f>
        <v>5.1282051282051287E-2</v>
      </c>
      <c r="G446" s="1"/>
      <c r="H446" s="1"/>
    </row>
    <row r="447" spans="2:8" x14ac:dyDescent="0.25">
      <c r="B447" s="2" t="s">
        <v>2</v>
      </c>
      <c r="C447" s="3" t="s">
        <v>3</v>
      </c>
      <c r="D447" s="3" t="s">
        <v>4</v>
      </c>
      <c r="E447" s="4" t="s">
        <v>5</v>
      </c>
      <c r="F447" s="4" t="s">
        <v>6</v>
      </c>
      <c r="G447" s="5" t="s">
        <v>7</v>
      </c>
      <c r="H447" s="6" t="s">
        <v>8</v>
      </c>
    </row>
    <row r="448" spans="2:8" x14ac:dyDescent="0.25">
      <c r="B448" s="7" t="s">
        <v>76</v>
      </c>
      <c r="C448" s="8"/>
      <c r="D448" s="9"/>
      <c r="E448" s="9"/>
      <c r="F448" s="9"/>
      <c r="G448" s="9"/>
      <c r="H448" s="10"/>
    </row>
    <row r="449" spans="2:8" x14ac:dyDescent="0.25">
      <c r="B449" s="11" t="s">
        <v>9</v>
      </c>
      <c r="C449" s="12">
        <v>3</v>
      </c>
      <c r="D449" s="9" t="s">
        <v>10</v>
      </c>
      <c r="E449" s="13">
        <f>C449</f>
        <v>3</v>
      </c>
      <c r="F449" s="13">
        <f>E449</f>
        <v>3</v>
      </c>
      <c r="G449" s="13">
        <f>F449</f>
        <v>3</v>
      </c>
      <c r="H449" s="14">
        <f>G449</f>
        <v>3</v>
      </c>
    </row>
    <row r="450" spans="2:8" x14ac:dyDescent="0.25">
      <c r="B450" s="11" t="s">
        <v>11</v>
      </c>
      <c r="C450" s="12">
        <f>$C$1</f>
        <v>26</v>
      </c>
      <c r="D450" s="9" t="s">
        <v>12</v>
      </c>
      <c r="E450" s="13">
        <f>$C450</f>
        <v>26</v>
      </c>
      <c r="F450" s="13">
        <f>$C450</f>
        <v>26</v>
      </c>
      <c r="G450" s="13">
        <f>$C450</f>
        <v>26</v>
      </c>
      <c r="H450" s="15">
        <f>$C450</f>
        <v>26</v>
      </c>
    </row>
    <row r="451" spans="2:8" x14ac:dyDescent="0.25">
      <c r="B451" s="11" t="s">
        <v>13</v>
      </c>
      <c r="C451" s="12">
        <v>0</v>
      </c>
      <c r="D451" s="9" t="s">
        <v>14</v>
      </c>
      <c r="E451" s="13">
        <f>$C451</f>
        <v>0</v>
      </c>
      <c r="F451" s="13">
        <f t="shared" ref="F451:H452" si="20">$C451</f>
        <v>0</v>
      </c>
      <c r="G451" s="13">
        <f t="shared" si="20"/>
        <v>0</v>
      </c>
      <c r="H451" s="15">
        <f t="shared" si="20"/>
        <v>0</v>
      </c>
    </row>
    <row r="452" spans="2:8" x14ac:dyDescent="0.25">
      <c r="B452" s="11" t="s">
        <v>15</v>
      </c>
      <c r="C452" s="12">
        <v>0</v>
      </c>
      <c r="D452" s="9" t="s">
        <v>14</v>
      </c>
      <c r="E452" s="13">
        <f>$C452</f>
        <v>0</v>
      </c>
      <c r="F452" s="13">
        <f t="shared" si="20"/>
        <v>0</v>
      </c>
      <c r="G452" s="13">
        <f t="shared" si="20"/>
        <v>0</v>
      </c>
      <c r="H452" s="15">
        <f t="shared" si="20"/>
        <v>0</v>
      </c>
    </row>
    <row r="453" spans="2:8" x14ac:dyDescent="0.25">
      <c r="B453" s="11" t="s">
        <v>16</v>
      </c>
      <c r="C453" s="16">
        <v>0</v>
      </c>
      <c r="D453" s="9" t="s">
        <v>17</v>
      </c>
      <c r="E453" s="13">
        <v>0</v>
      </c>
      <c r="F453" s="13">
        <v>0</v>
      </c>
      <c r="G453" s="13">
        <v>0</v>
      </c>
      <c r="H453" s="15">
        <v>0</v>
      </c>
    </row>
    <row r="454" spans="2:8" ht="15.75" thickBot="1" x14ac:dyDescent="0.3">
      <c r="B454" s="17" t="s">
        <v>110</v>
      </c>
      <c r="C454" s="18"/>
      <c r="D454" s="19" t="s">
        <v>18</v>
      </c>
      <c r="E454" s="18">
        <f>E450-SUM(E451:E453)-10*LOG10(E449/1)</f>
        <v>21.228787452803374</v>
      </c>
      <c r="F454" s="18">
        <f>F450-SUM(F451:F453)-10*LOG10(F449/1)</f>
        <v>21.228787452803374</v>
      </c>
      <c r="G454" s="18">
        <f>G450-SUM(G451:G453)-10*LOG10(G449/1)</f>
        <v>21.228787452803374</v>
      </c>
      <c r="H454" s="32">
        <f>H450-SUM(H451:H453)-10*LOG10(H449/1)</f>
        <v>21.228787452803374</v>
      </c>
    </row>
    <row r="455" spans="2:8" ht="15.75" thickBot="1" x14ac:dyDescent="0.3">
      <c r="B455" s="20"/>
      <c r="C455" s="21"/>
      <c r="D455" s="22"/>
      <c r="E455" s="23"/>
      <c r="F455" s="24"/>
      <c r="G455" s="25"/>
      <c r="H455" s="1"/>
    </row>
    <row r="456" spans="2:8" x14ac:dyDescent="0.25">
      <c r="B456" s="26" t="s">
        <v>75</v>
      </c>
      <c r="C456" s="27"/>
      <c r="D456" s="28"/>
      <c r="E456" s="27"/>
      <c r="F456" s="27"/>
      <c r="G456" s="27"/>
      <c r="H456" s="29"/>
    </row>
    <row r="457" spans="2:8" x14ac:dyDescent="0.25">
      <c r="B457" s="7" t="s">
        <v>19</v>
      </c>
      <c r="C457" s="30">
        <v>8</v>
      </c>
      <c r="D457" s="9" t="s">
        <v>10</v>
      </c>
      <c r="E457" s="13">
        <f t="shared" ref="E457:H459" si="21">$C457</f>
        <v>8</v>
      </c>
      <c r="F457" s="13">
        <f t="shared" si="21"/>
        <v>8</v>
      </c>
      <c r="G457" s="13">
        <f t="shared" si="21"/>
        <v>8</v>
      </c>
      <c r="H457" s="15">
        <f t="shared" si="21"/>
        <v>8</v>
      </c>
    </row>
    <row r="458" spans="2:8" x14ac:dyDescent="0.25">
      <c r="B458" s="11" t="s">
        <v>73</v>
      </c>
      <c r="C458" s="30">
        <v>-84</v>
      </c>
      <c r="D458" s="9" t="s">
        <v>12</v>
      </c>
      <c r="E458" s="13">
        <f t="shared" si="21"/>
        <v>-84</v>
      </c>
      <c r="F458" s="13">
        <f t="shared" si="21"/>
        <v>-84</v>
      </c>
      <c r="G458" s="13">
        <f t="shared" si="21"/>
        <v>-84</v>
      </c>
      <c r="H458" s="15">
        <f t="shared" si="21"/>
        <v>-84</v>
      </c>
    </row>
    <row r="459" spans="2:8" x14ac:dyDescent="0.25">
      <c r="B459" s="11" t="s">
        <v>21</v>
      </c>
      <c r="C459" s="30">
        <v>2</v>
      </c>
      <c r="D459" s="9" t="s">
        <v>17</v>
      </c>
      <c r="E459" s="13">
        <f t="shared" si="21"/>
        <v>2</v>
      </c>
      <c r="F459" s="13">
        <f t="shared" si="21"/>
        <v>2</v>
      </c>
      <c r="G459" s="13">
        <f t="shared" si="21"/>
        <v>2</v>
      </c>
      <c r="H459" s="15">
        <f t="shared" si="21"/>
        <v>2</v>
      </c>
    </row>
    <row r="460" spans="2:8" ht="15.75" thickBot="1" x14ac:dyDescent="0.3">
      <c r="B460" s="17" t="s">
        <v>63</v>
      </c>
      <c r="C460" s="31"/>
      <c r="D460" s="19" t="s">
        <v>18</v>
      </c>
      <c r="E460" s="18">
        <f>E458-E459-10*LOG10(E457)</f>
        <v>-95.030899869919438</v>
      </c>
      <c r="F460" s="18">
        <f>F458-F459-10*LOG10(F457)</f>
        <v>-95.030899869919438</v>
      </c>
      <c r="G460" s="18">
        <f>G458-G459-10*LOG10(G457)</f>
        <v>-95.030899869919438</v>
      </c>
      <c r="H460" s="32">
        <f>H458-H459-10*LOG10(H457)</f>
        <v>-95.030899869919438</v>
      </c>
    </row>
    <row r="461" spans="2:8" ht="15.75" thickBot="1" x14ac:dyDescent="0.3">
      <c r="B461" s="20"/>
      <c r="C461" s="23"/>
      <c r="D461" s="22"/>
      <c r="E461" s="23"/>
      <c r="F461" s="24"/>
      <c r="G461" s="25"/>
      <c r="H461" s="1"/>
    </row>
    <row r="462" spans="2:8" x14ac:dyDescent="0.25">
      <c r="B462" s="26" t="s">
        <v>22</v>
      </c>
      <c r="C462" s="33"/>
      <c r="D462" s="34"/>
      <c r="E462" s="33"/>
      <c r="F462" s="33"/>
      <c r="G462" s="33"/>
      <c r="H462" s="29"/>
    </row>
    <row r="463" spans="2:8" x14ac:dyDescent="0.25">
      <c r="B463" s="11" t="s">
        <v>23</v>
      </c>
      <c r="C463" s="35"/>
      <c r="D463" s="36"/>
      <c r="E463" s="37">
        <v>2</v>
      </c>
      <c r="F463" s="37">
        <v>2</v>
      </c>
      <c r="G463" s="37">
        <v>2</v>
      </c>
      <c r="H463" s="38">
        <v>2</v>
      </c>
    </row>
    <row r="464" spans="2:8" x14ac:dyDescent="0.25">
      <c r="B464" s="11" t="s">
        <v>24</v>
      </c>
      <c r="C464" s="35"/>
      <c r="D464" s="36"/>
      <c r="E464" s="13">
        <v>64</v>
      </c>
      <c r="F464" s="13">
        <v>128</v>
      </c>
      <c r="G464" s="13">
        <v>256</v>
      </c>
      <c r="H464" s="15">
        <v>15</v>
      </c>
    </row>
    <row r="465" spans="2:8" x14ac:dyDescent="0.25">
      <c r="B465" s="11" t="s">
        <v>25</v>
      </c>
      <c r="C465" s="35"/>
      <c r="D465" s="36"/>
      <c r="E465" s="37">
        <v>3.8</v>
      </c>
      <c r="F465" s="37">
        <v>3.3</v>
      </c>
      <c r="G465" s="37">
        <v>2.8</v>
      </c>
      <c r="H465" s="38">
        <v>2.7</v>
      </c>
    </row>
    <row r="466" spans="2:8" x14ac:dyDescent="0.25">
      <c r="B466" s="11" t="s">
        <v>26</v>
      </c>
      <c r="C466" s="35"/>
      <c r="D466" s="36"/>
      <c r="E466" s="13">
        <v>128</v>
      </c>
      <c r="F466" s="13">
        <v>256</v>
      </c>
      <c r="G466" s="13">
        <v>1024</v>
      </c>
      <c r="H466" s="15">
        <v>1024</v>
      </c>
    </row>
    <row r="467" spans="2:8" ht="15.75" thickBot="1" x14ac:dyDescent="0.3">
      <c r="B467" s="39" t="s">
        <v>27</v>
      </c>
      <c r="C467" s="18"/>
      <c r="D467" s="19"/>
      <c r="E467" s="40">
        <v>4.3</v>
      </c>
      <c r="F467" s="40">
        <v>3.8</v>
      </c>
      <c r="G467" s="40">
        <v>3.3</v>
      </c>
      <c r="H467" s="41">
        <v>2.7</v>
      </c>
    </row>
    <row r="468" spans="2:8" ht="15.75" thickBot="1" x14ac:dyDescent="0.3">
      <c r="B468" s="1"/>
      <c r="C468" s="1"/>
      <c r="D468" s="1"/>
      <c r="E468" s="1"/>
      <c r="F468" s="1"/>
      <c r="G468" s="1"/>
      <c r="H468" s="1"/>
    </row>
    <row r="469" spans="2:8" x14ac:dyDescent="0.25">
      <c r="B469" s="26" t="s">
        <v>28</v>
      </c>
      <c r="C469" s="27"/>
      <c r="D469" s="28"/>
      <c r="E469" s="27"/>
      <c r="F469" s="27"/>
      <c r="G469" s="27"/>
      <c r="H469" s="29"/>
    </row>
    <row r="470" spans="2:8" x14ac:dyDescent="0.25">
      <c r="B470" s="11" t="s">
        <v>29</v>
      </c>
      <c r="C470" s="12">
        <v>20</v>
      </c>
      <c r="D470" s="9" t="s">
        <v>14</v>
      </c>
      <c r="E470" s="13">
        <f>C470</f>
        <v>20</v>
      </c>
      <c r="F470" s="13">
        <f>E470</f>
        <v>20</v>
      </c>
      <c r="G470" s="13">
        <f>F470</f>
        <v>20</v>
      </c>
      <c r="H470" s="15">
        <f>G470</f>
        <v>20</v>
      </c>
    </row>
    <row r="471" spans="2:8" x14ac:dyDescent="0.25">
      <c r="B471" s="7" t="s">
        <v>30</v>
      </c>
      <c r="C471" s="35"/>
      <c r="D471" s="36" t="s">
        <v>18</v>
      </c>
      <c r="E471" s="35">
        <f>E460-E470</f>
        <v>-115.03089986991944</v>
      </c>
      <c r="F471" s="35">
        <f>F460-F470</f>
        <v>-115.03089986991944</v>
      </c>
      <c r="G471" s="35">
        <f>G460-G470</f>
        <v>-115.03089986991944</v>
      </c>
      <c r="H471" s="42">
        <f>H460-H470</f>
        <v>-115.03089986991944</v>
      </c>
    </row>
    <row r="472" spans="2:8" x14ac:dyDescent="0.25">
      <c r="B472" s="11" t="s">
        <v>66</v>
      </c>
      <c r="C472" s="8"/>
      <c r="D472" s="9"/>
      <c r="E472" s="13"/>
      <c r="F472" s="13"/>
      <c r="G472" s="13"/>
      <c r="H472" s="15"/>
    </row>
    <row r="473" spans="2:8" x14ac:dyDescent="0.25">
      <c r="B473" s="43" t="s">
        <v>32</v>
      </c>
      <c r="C473" s="44"/>
      <c r="D473" s="9" t="s">
        <v>18</v>
      </c>
      <c r="E473" s="13">
        <f>E471</f>
        <v>-115.03089986991944</v>
      </c>
      <c r="F473" s="13">
        <f>F471</f>
        <v>-115.03089986991944</v>
      </c>
      <c r="G473" s="13">
        <f>G471</f>
        <v>-115.03089986991944</v>
      </c>
      <c r="H473" s="15">
        <f>H471</f>
        <v>-115.03089986991944</v>
      </c>
    </row>
    <row r="474" spans="2:8" x14ac:dyDescent="0.25">
      <c r="B474" s="7" t="s">
        <v>39</v>
      </c>
      <c r="C474" s="13"/>
      <c r="D474" s="47" t="s">
        <v>14</v>
      </c>
      <c r="E474" s="35">
        <f>-E473+E454</f>
        <v>136.25968732272281</v>
      </c>
      <c r="F474" s="35">
        <f>-F473+F454</f>
        <v>136.25968732272281</v>
      </c>
      <c r="G474" s="35">
        <f>-G473+G454</f>
        <v>136.25968732272281</v>
      </c>
      <c r="H474" s="42">
        <f>-H473+H454</f>
        <v>136.25968732272281</v>
      </c>
    </row>
    <row r="475" spans="2:8" x14ac:dyDescent="0.25">
      <c r="B475" s="11" t="s">
        <v>33</v>
      </c>
      <c r="C475" s="8"/>
      <c r="D475" s="48" t="s">
        <v>14</v>
      </c>
      <c r="E475" s="13">
        <f>-10*E463*LOG(0.3/(4*PI()*E464*$C$5),10)</f>
        <v>83.908488987370035</v>
      </c>
      <c r="F475" s="13">
        <f>-10*F463*LOG(0.3/(4*PI()*F464*$C$5),10)</f>
        <v>89.929088900649646</v>
      </c>
      <c r="G475" s="13">
        <f>-10*G463*LOG(0.3/(4*PI()*G464*$C$5),10)</f>
        <v>95.949688813929271</v>
      </c>
      <c r="H475" s="15">
        <f>-10*H463*LOG(0.3/(4*PI()*H464*$C$5),10)</f>
        <v>71.306714688805911</v>
      </c>
    </row>
    <row r="476" spans="2:8" x14ac:dyDescent="0.25">
      <c r="B476" s="11" t="s">
        <v>41</v>
      </c>
      <c r="C476" s="8"/>
      <c r="D476" s="48" t="s">
        <v>14</v>
      </c>
      <c r="E476" s="13">
        <f>-E474+E475</f>
        <v>-52.351198335352777</v>
      </c>
      <c r="F476" s="13">
        <f>-F474+F475</f>
        <v>-46.330598422073166</v>
      </c>
      <c r="G476" s="13">
        <f>-G474+G475</f>
        <v>-40.309998508793541</v>
      </c>
      <c r="H476" s="15">
        <f>-H474+H475</f>
        <v>-64.9529726339169</v>
      </c>
    </row>
    <row r="477" spans="2:8" x14ac:dyDescent="0.25">
      <c r="B477" s="11" t="s">
        <v>34</v>
      </c>
      <c r="C477" s="8"/>
      <c r="D477" s="48" t="s">
        <v>14</v>
      </c>
      <c r="E477" s="13">
        <f>E475+10*E465*LOG(E466/E464,10)</f>
        <v>95.347628822601322</v>
      </c>
      <c r="F477" s="13">
        <f>F475+10*F465*LOG(F466/F464,10)</f>
        <v>99.863078757561027</v>
      </c>
      <c r="G477" s="13">
        <f>G475+10*G465*LOG(G466/G464,10)</f>
        <v>112.80736857111222</v>
      </c>
      <c r="H477" s="15">
        <f>H475+10*H465*LOG(H466/H464,10)</f>
        <v>120.83034952357744</v>
      </c>
    </row>
    <row r="478" spans="2:8" x14ac:dyDescent="0.25">
      <c r="B478" s="11" t="s">
        <v>41</v>
      </c>
      <c r="C478" s="8"/>
      <c r="D478" s="48" t="s">
        <v>14</v>
      </c>
      <c r="E478" s="13">
        <f>-E474+E477</f>
        <v>-40.912058500121489</v>
      </c>
      <c r="F478" s="13">
        <f>-F474+F477</f>
        <v>-36.396608565161785</v>
      </c>
      <c r="G478" s="13">
        <f>-G474+G477</f>
        <v>-23.452318751610591</v>
      </c>
      <c r="H478" s="15">
        <f>-H474+H477</f>
        <v>-15.429337799145372</v>
      </c>
    </row>
    <row r="479" spans="2:8" ht="18" x14ac:dyDescent="0.25">
      <c r="B479" s="7" t="s">
        <v>69</v>
      </c>
      <c r="C479" s="44"/>
      <c r="D479" s="47" t="s">
        <v>14</v>
      </c>
      <c r="E479" s="56">
        <f>IF(E478&lt;0,E$26*POWER(10,-E478/(10*E$27)),IF(E476&lt;0,E$24*POWER(10,-E476/(10*E$25)),0.3*POWER(10,E474/(10*E$23))/(4*PI()*$C$5)))</f>
        <v>1144.5985478415389</v>
      </c>
      <c r="F479" s="56">
        <f>IF(F478&lt;0,F$26*POWER(10,-F478/(10*F$27)),IF(F476&lt;0,F$24*POWER(10,-F476/(10*F$25)),0.3*POWER(10,F474/(10*F$23))/(4*PI()*$C$5)))</f>
        <v>2322.9799099654679</v>
      </c>
      <c r="G479" s="56">
        <f>IF(G478&lt;0,G$26*POWER(10,-G478/(10*G$27)),IF(G476&lt;0,G$24*POWER(10,-G476/(10*G$25)),0.3*POWER(10,G474/(10*G$23))/(4*PI()*$C$5)))</f>
        <v>5259.8854048540143</v>
      </c>
      <c r="H479" s="57">
        <f>IF(H478&lt;0,H$26*POWER(10,-H478/(10*H$27)),IF(H476&lt;0,H$24*POWER(10,-H476/(10*H$25)),0.3*POWER(10,H474/(10*H$23))/(4*PI()*$C$5)))</f>
        <v>3817.3054482986731</v>
      </c>
    </row>
    <row r="480" spans="2:8" ht="18" x14ac:dyDescent="0.25">
      <c r="B480" s="51"/>
      <c r="C480" s="52"/>
      <c r="D480" s="53"/>
      <c r="E480" s="54"/>
      <c r="F480" s="54"/>
      <c r="G480" s="54"/>
      <c r="H480" s="54"/>
    </row>
    <row r="481" spans="2:8" x14ac:dyDescent="0.25">
      <c r="B481" s="51" t="s">
        <v>77</v>
      </c>
    </row>
    <row r="482" spans="2:8" ht="15.75" thickBot="1" x14ac:dyDescent="0.3">
      <c r="B482" s="1" t="s">
        <v>0</v>
      </c>
      <c r="C482" s="1">
        <v>5.85</v>
      </c>
      <c r="D482" s="1"/>
      <c r="E482" s="1" t="s">
        <v>1</v>
      </c>
      <c r="F482" s="1">
        <f>300000000/C482/10^9</f>
        <v>5.1282051282051287E-2</v>
      </c>
      <c r="G482" s="1"/>
      <c r="H482" s="1"/>
    </row>
    <row r="483" spans="2:8" x14ac:dyDescent="0.25">
      <c r="B483" s="2" t="s">
        <v>2</v>
      </c>
      <c r="C483" s="3" t="s">
        <v>3</v>
      </c>
      <c r="D483" s="3" t="s">
        <v>4</v>
      </c>
      <c r="E483" s="4" t="s">
        <v>5</v>
      </c>
      <c r="F483" s="4" t="s">
        <v>6</v>
      </c>
      <c r="G483" s="5" t="s">
        <v>7</v>
      </c>
      <c r="H483" s="6" t="s">
        <v>8</v>
      </c>
    </row>
    <row r="484" spans="2:8" x14ac:dyDescent="0.25">
      <c r="B484" s="7" t="s">
        <v>44</v>
      </c>
      <c r="C484" s="8"/>
      <c r="D484" s="9"/>
      <c r="E484" s="9"/>
      <c r="F484" s="9"/>
      <c r="G484" s="9"/>
      <c r="H484" s="10"/>
    </row>
    <row r="485" spans="2:8" x14ac:dyDescent="0.25">
      <c r="B485" s="11" t="s">
        <v>9</v>
      </c>
      <c r="C485" s="12">
        <v>20</v>
      </c>
      <c r="D485" s="9" t="s">
        <v>10</v>
      </c>
      <c r="E485" s="13">
        <f>C485</f>
        <v>20</v>
      </c>
      <c r="F485" s="13">
        <f>E485</f>
        <v>20</v>
      </c>
      <c r="G485" s="13">
        <f>F485</f>
        <v>20</v>
      </c>
      <c r="H485" s="49">
        <f>G485</f>
        <v>20</v>
      </c>
    </row>
    <row r="486" spans="2:8" x14ac:dyDescent="0.25">
      <c r="B486" s="11" t="s">
        <v>11</v>
      </c>
      <c r="C486" s="12">
        <f>$C$1</f>
        <v>26</v>
      </c>
      <c r="D486" s="9" t="s">
        <v>12</v>
      </c>
      <c r="E486" s="13">
        <f>$C486</f>
        <v>26</v>
      </c>
      <c r="F486" s="13">
        <f>$C486</f>
        <v>26</v>
      </c>
      <c r="G486" s="13">
        <f>$C486</f>
        <v>26</v>
      </c>
      <c r="H486" s="15">
        <f>$C486</f>
        <v>26</v>
      </c>
    </row>
    <row r="487" spans="2:8" x14ac:dyDescent="0.25">
      <c r="B487" s="11" t="s">
        <v>13</v>
      </c>
      <c r="C487" s="12">
        <v>0</v>
      </c>
      <c r="D487" s="9" t="s">
        <v>14</v>
      </c>
      <c r="E487" s="13">
        <f>$C487</f>
        <v>0</v>
      </c>
      <c r="F487" s="13">
        <f t="shared" ref="F487:H488" si="22">$C487</f>
        <v>0</v>
      </c>
      <c r="G487" s="13">
        <f t="shared" si="22"/>
        <v>0</v>
      </c>
      <c r="H487" s="15">
        <f t="shared" si="22"/>
        <v>0</v>
      </c>
    </row>
    <row r="488" spans="2:8" x14ac:dyDescent="0.25">
      <c r="B488" s="11" t="s">
        <v>15</v>
      </c>
      <c r="C488" s="12">
        <v>0</v>
      </c>
      <c r="D488" s="9" t="s">
        <v>14</v>
      </c>
      <c r="E488" s="13">
        <f>$C488</f>
        <v>0</v>
      </c>
      <c r="F488" s="13">
        <f t="shared" si="22"/>
        <v>0</v>
      </c>
      <c r="G488" s="13">
        <f t="shared" si="22"/>
        <v>0</v>
      </c>
      <c r="H488" s="15">
        <f t="shared" si="22"/>
        <v>0</v>
      </c>
    </row>
    <row r="489" spans="2:8" x14ac:dyDescent="0.25">
      <c r="B489" s="11" t="s">
        <v>16</v>
      </c>
      <c r="C489" s="16">
        <v>0</v>
      </c>
      <c r="D489" s="9" t="s">
        <v>17</v>
      </c>
      <c r="E489" s="13">
        <v>0</v>
      </c>
      <c r="F489" s="13">
        <v>0</v>
      </c>
      <c r="G489" s="13">
        <v>0</v>
      </c>
      <c r="H489" s="15">
        <v>0</v>
      </c>
    </row>
    <row r="490" spans="2:8" ht="15.75" thickBot="1" x14ac:dyDescent="0.3">
      <c r="B490" s="17" t="s">
        <v>110</v>
      </c>
      <c r="C490" s="18"/>
      <c r="D490" s="19" t="s">
        <v>18</v>
      </c>
      <c r="E490" s="18">
        <f>E486-SUM(E487:E489)-10*LOG10(C485/1)</f>
        <v>12.989700043360187</v>
      </c>
      <c r="F490" s="18">
        <f>F486-SUM(F487:F489)-10*LOG10(F485/1)</f>
        <v>12.989700043360187</v>
      </c>
      <c r="G490" s="18">
        <f>G486-SUM(G487:G489)-10*LOG10(G485/1)</f>
        <v>12.989700043360187</v>
      </c>
      <c r="H490" s="32">
        <f>H486-SUM(H487:H489)-10*LOG10(H485/1)</f>
        <v>12.989700043360187</v>
      </c>
    </row>
    <row r="491" spans="2:8" ht="15.75" thickBot="1" x14ac:dyDescent="0.3">
      <c r="B491" s="20"/>
      <c r="C491" s="21"/>
      <c r="D491" s="22"/>
      <c r="E491" s="23"/>
      <c r="F491" s="24"/>
      <c r="G491" s="25"/>
      <c r="H491" s="1"/>
    </row>
    <row r="492" spans="2:8" x14ac:dyDescent="0.25">
      <c r="B492" s="26" t="s">
        <v>75</v>
      </c>
      <c r="C492" s="27"/>
      <c r="D492" s="28"/>
      <c r="E492" s="27"/>
      <c r="F492" s="27"/>
      <c r="G492" s="27"/>
      <c r="H492" s="29"/>
    </row>
    <row r="493" spans="2:8" x14ac:dyDescent="0.25">
      <c r="B493" s="7" t="s">
        <v>19</v>
      </c>
      <c r="C493" s="30">
        <v>8</v>
      </c>
      <c r="D493" s="9" t="s">
        <v>10</v>
      </c>
      <c r="E493" s="13">
        <f t="shared" ref="E493:H495" si="23">$C493</f>
        <v>8</v>
      </c>
      <c r="F493" s="13">
        <f t="shared" si="23"/>
        <v>8</v>
      </c>
      <c r="G493" s="13">
        <f t="shared" si="23"/>
        <v>8</v>
      </c>
      <c r="H493" s="15">
        <f t="shared" si="23"/>
        <v>8</v>
      </c>
    </row>
    <row r="494" spans="2:8" x14ac:dyDescent="0.25">
      <c r="B494" s="11" t="s">
        <v>73</v>
      </c>
      <c r="C494" s="30">
        <v>-84</v>
      </c>
      <c r="D494" s="9" t="s">
        <v>12</v>
      </c>
      <c r="E494" s="13">
        <f t="shared" si="23"/>
        <v>-84</v>
      </c>
      <c r="F494" s="13">
        <f t="shared" si="23"/>
        <v>-84</v>
      </c>
      <c r="G494" s="13">
        <f t="shared" si="23"/>
        <v>-84</v>
      </c>
      <c r="H494" s="15">
        <f t="shared" si="23"/>
        <v>-84</v>
      </c>
    </row>
    <row r="495" spans="2:8" x14ac:dyDescent="0.25">
      <c r="B495" s="11" t="s">
        <v>21</v>
      </c>
      <c r="C495" s="30">
        <v>2</v>
      </c>
      <c r="D495" s="9" t="s">
        <v>17</v>
      </c>
      <c r="E495" s="13">
        <f t="shared" si="23"/>
        <v>2</v>
      </c>
      <c r="F495" s="13">
        <f t="shared" si="23"/>
        <v>2</v>
      </c>
      <c r="G495" s="13">
        <f t="shared" si="23"/>
        <v>2</v>
      </c>
      <c r="H495" s="15">
        <f t="shared" si="23"/>
        <v>2</v>
      </c>
    </row>
    <row r="496" spans="2:8" ht="15.75" thickBot="1" x14ac:dyDescent="0.3">
      <c r="B496" s="17" t="s">
        <v>63</v>
      </c>
      <c r="C496" s="31"/>
      <c r="D496" s="19" t="s">
        <v>18</v>
      </c>
      <c r="E496" s="18">
        <f>E494-E495-10*LOG10(E493)</f>
        <v>-95.030899869919438</v>
      </c>
      <c r="F496" s="18">
        <f>F494-F495-10*LOG10(F493)</f>
        <v>-95.030899869919438</v>
      </c>
      <c r="G496" s="18">
        <f>G494-G495-10*LOG10(G493)</f>
        <v>-95.030899869919438</v>
      </c>
      <c r="H496" s="32">
        <f>H494-H495-10*LOG10(H493)</f>
        <v>-95.030899869919438</v>
      </c>
    </row>
    <row r="497" spans="2:16" ht="15.75" thickBot="1" x14ac:dyDescent="0.3">
      <c r="B497" s="20"/>
      <c r="C497" s="23"/>
      <c r="D497" s="22"/>
      <c r="E497" s="23"/>
      <c r="F497" s="24"/>
      <c r="G497" s="25"/>
      <c r="H497" s="1"/>
    </row>
    <row r="498" spans="2:16" x14ac:dyDescent="0.25">
      <c r="B498" s="26" t="s">
        <v>22</v>
      </c>
      <c r="C498" s="33"/>
      <c r="D498" s="34"/>
      <c r="E498" s="33"/>
      <c r="F498" s="33"/>
      <c r="G498" s="33"/>
      <c r="H498" s="29"/>
    </row>
    <row r="499" spans="2:16" x14ac:dyDescent="0.25">
      <c r="B499" s="11" t="s">
        <v>23</v>
      </c>
      <c r="C499" s="35"/>
      <c r="D499" s="36"/>
      <c r="E499" s="37">
        <v>2</v>
      </c>
      <c r="F499" s="37">
        <v>2</v>
      </c>
      <c r="G499" s="37">
        <v>2</v>
      </c>
      <c r="H499" s="38">
        <v>2</v>
      </c>
    </row>
    <row r="500" spans="2:16" x14ac:dyDescent="0.25">
      <c r="B500" s="11" t="s">
        <v>24</v>
      </c>
      <c r="C500" s="35"/>
      <c r="D500" s="36"/>
      <c r="E500" s="13">
        <v>64</v>
      </c>
      <c r="F500" s="13">
        <v>128</v>
      </c>
      <c r="G500" s="13">
        <v>256</v>
      </c>
      <c r="H500" s="15">
        <v>15</v>
      </c>
    </row>
    <row r="501" spans="2:16" x14ac:dyDescent="0.25">
      <c r="B501" s="11" t="s">
        <v>25</v>
      </c>
      <c r="C501" s="35"/>
      <c r="D501" s="36"/>
      <c r="E501" s="37">
        <v>3.8</v>
      </c>
      <c r="F501" s="37">
        <v>3.3</v>
      </c>
      <c r="G501" s="37">
        <v>2.8</v>
      </c>
      <c r="H501" s="38">
        <v>2.7</v>
      </c>
    </row>
    <row r="502" spans="2:16" x14ac:dyDescent="0.25">
      <c r="B502" s="11" t="s">
        <v>26</v>
      </c>
      <c r="C502" s="35"/>
      <c r="D502" s="36"/>
      <c r="E502" s="13">
        <v>128</v>
      </c>
      <c r="F502" s="13">
        <v>256</v>
      </c>
      <c r="G502" s="13">
        <v>1024</v>
      </c>
      <c r="H502" s="15">
        <v>1024</v>
      </c>
    </row>
    <row r="503" spans="2:16" ht="15.75" thickBot="1" x14ac:dyDescent="0.3">
      <c r="B503" s="39" t="s">
        <v>27</v>
      </c>
      <c r="C503" s="18"/>
      <c r="D503" s="19"/>
      <c r="E503" s="40">
        <v>4.3</v>
      </c>
      <c r="F503" s="40">
        <v>3.8</v>
      </c>
      <c r="G503" s="40">
        <v>3.3</v>
      </c>
      <c r="H503" s="41">
        <v>2.7</v>
      </c>
    </row>
    <row r="504" spans="2:16" ht="15.75" thickBot="1" x14ac:dyDescent="0.3">
      <c r="B504" s="1"/>
      <c r="C504" s="1"/>
      <c r="D504" s="1"/>
      <c r="E504" s="1"/>
      <c r="F504" s="1"/>
      <c r="G504" s="1"/>
      <c r="H504" s="1"/>
    </row>
    <row r="505" spans="2:16" x14ac:dyDescent="0.25">
      <c r="B505" s="26" t="s">
        <v>28</v>
      </c>
      <c r="C505" s="27"/>
      <c r="D505" s="28"/>
      <c r="E505" s="27"/>
      <c r="F505" s="27"/>
      <c r="G505" s="27"/>
      <c r="H505" s="29"/>
    </row>
    <row r="506" spans="2:16" x14ac:dyDescent="0.25">
      <c r="B506" s="11" t="s">
        <v>29</v>
      </c>
      <c r="C506" s="12">
        <v>20</v>
      </c>
      <c r="D506" s="9" t="s">
        <v>14</v>
      </c>
      <c r="E506" s="13">
        <f>C506</f>
        <v>20</v>
      </c>
      <c r="F506" s="13">
        <f>E506</f>
        <v>20</v>
      </c>
      <c r="G506" s="13">
        <f>F506</f>
        <v>20</v>
      </c>
      <c r="H506" s="15">
        <f>G506</f>
        <v>20</v>
      </c>
    </row>
    <row r="507" spans="2:16" x14ac:dyDescent="0.25">
      <c r="B507" s="7" t="s">
        <v>30</v>
      </c>
      <c r="C507" s="35"/>
      <c r="D507" s="36" t="s">
        <v>18</v>
      </c>
      <c r="E507" s="35">
        <f>E496-E506</f>
        <v>-115.03089986991944</v>
      </c>
      <c r="F507" s="35">
        <f>F496-F506</f>
        <v>-115.03089986991944</v>
      </c>
      <c r="G507" s="35">
        <f>G496-G506</f>
        <v>-115.03089986991944</v>
      </c>
      <c r="H507" s="42">
        <f>H496-H506</f>
        <v>-115.03089986991944</v>
      </c>
    </row>
    <row r="508" spans="2:16" x14ac:dyDescent="0.25">
      <c r="B508" s="11" t="s">
        <v>66</v>
      </c>
      <c r="C508" s="8"/>
      <c r="D508" s="9"/>
      <c r="E508" s="13"/>
      <c r="F508" s="13"/>
      <c r="G508" s="13"/>
      <c r="H508" s="15"/>
    </row>
    <row r="509" spans="2:16" x14ac:dyDescent="0.25">
      <c r="B509" s="43" t="s">
        <v>32</v>
      </c>
      <c r="C509" s="44"/>
      <c r="D509" s="9" t="s">
        <v>18</v>
      </c>
      <c r="E509" s="13">
        <f>E507</f>
        <v>-115.03089986991944</v>
      </c>
      <c r="F509" s="13">
        <f>F507</f>
        <v>-115.03089986991944</v>
      </c>
      <c r="G509" s="13">
        <f>G507</f>
        <v>-115.03089986991944</v>
      </c>
      <c r="H509" s="15">
        <f>H507</f>
        <v>-115.03089986991944</v>
      </c>
    </row>
    <row r="510" spans="2:16" x14ac:dyDescent="0.25">
      <c r="B510" s="7" t="s">
        <v>39</v>
      </c>
      <c r="C510" s="13"/>
      <c r="D510" s="47" t="s">
        <v>14</v>
      </c>
      <c r="E510" s="35">
        <f>-E509+E490</f>
        <v>128.02059991327963</v>
      </c>
      <c r="F510" s="35">
        <f>-F509+F490</f>
        <v>128.02059991327963</v>
      </c>
      <c r="G510" s="35">
        <f>-G509+G490</f>
        <v>128.02059991327963</v>
      </c>
      <c r="H510" s="42">
        <f>-H509+H490</f>
        <v>128.02059991327963</v>
      </c>
    </row>
    <row r="511" spans="2:16" x14ac:dyDescent="0.25">
      <c r="B511" s="11" t="s">
        <v>33</v>
      </c>
      <c r="C511" s="8"/>
      <c r="D511" s="48" t="s">
        <v>14</v>
      </c>
      <c r="E511" s="13">
        <f>-10*E499*LOG(0.3/(4*PI()*E500*$C$5),10)</f>
        <v>83.908488987370035</v>
      </c>
      <c r="F511" s="13">
        <f>-10*F499*LOG(0.3/(4*PI()*F500*$C$5),10)</f>
        <v>89.929088900649646</v>
      </c>
      <c r="G511" s="13">
        <f>-10*G499*LOG(0.3/(4*PI()*G500*$C$5),10)</f>
        <v>95.949688813929271</v>
      </c>
      <c r="H511" s="15">
        <f>-10*H499*LOG(0.3/(4*PI()*H500*$C$5),10)</f>
        <v>71.306714688805911</v>
      </c>
      <c r="K511" s="101"/>
      <c r="L511" s="101"/>
      <c r="M511" s="101"/>
      <c r="N511" s="101"/>
      <c r="O511" s="101"/>
      <c r="P511" s="101"/>
    </row>
    <row r="512" spans="2:16" x14ac:dyDescent="0.25">
      <c r="B512" s="11" t="s">
        <v>41</v>
      </c>
      <c r="C512" s="8"/>
      <c r="D512" s="48" t="s">
        <v>14</v>
      </c>
      <c r="E512" s="13">
        <f>-E510+E511</f>
        <v>-44.11211092590959</v>
      </c>
      <c r="F512" s="13">
        <f>-F510+F511</f>
        <v>-38.091511012629979</v>
      </c>
      <c r="G512" s="13">
        <f>-G510+G511</f>
        <v>-32.070911099350354</v>
      </c>
      <c r="H512" s="15">
        <f>-H510+H511</f>
        <v>-56.713885224473714</v>
      </c>
    </row>
    <row r="513" spans="1:16" x14ac:dyDescent="0.25">
      <c r="B513" s="11" t="s">
        <v>34</v>
      </c>
      <c r="C513" s="8"/>
      <c r="D513" s="48" t="s">
        <v>14</v>
      </c>
      <c r="E513" s="13">
        <f>E511+10*E501*LOG(E502/E500,10)</f>
        <v>95.347628822601322</v>
      </c>
      <c r="F513" s="13">
        <f>F511+10*F501*LOG(F502/F500,10)</f>
        <v>99.863078757561027</v>
      </c>
      <c r="G513" s="13">
        <f>G511+10*G501*LOG(G502/G500,10)</f>
        <v>112.80736857111222</v>
      </c>
      <c r="H513" s="15">
        <f>H511+10*H501*LOG(H502/H500,10)</f>
        <v>120.83034952357744</v>
      </c>
    </row>
    <row r="514" spans="1:16" x14ac:dyDescent="0.25">
      <c r="B514" s="11" t="s">
        <v>41</v>
      </c>
      <c r="C514" s="8"/>
      <c r="D514" s="48" t="s">
        <v>14</v>
      </c>
      <c r="E514" s="13">
        <f>-E510+E513</f>
        <v>-32.672971090678303</v>
      </c>
      <c r="F514" s="13">
        <f>-F510+F513</f>
        <v>-28.157521155718598</v>
      </c>
      <c r="G514" s="13">
        <f>-G510+G513</f>
        <v>-15.213231342167404</v>
      </c>
      <c r="H514" s="15">
        <f>-H510+H513</f>
        <v>-7.1902503897021859</v>
      </c>
    </row>
    <row r="515" spans="1:16" ht="18" x14ac:dyDescent="0.25">
      <c r="B515" s="7" t="s">
        <v>69</v>
      </c>
      <c r="C515" s="44"/>
      <c r="D515" s="47" t="s">
        <v>14</v>
      </c>
      <c r="E515" s="56">
        <f>IF(E514&lt;0,E$26*POWER(10,-E514/(10*E$27)),IF(E512&lt;0,E$24*POWER(10,-E512/(10*E$25)),0.3*POWER(10,E510/(10*E$23))/(4*PI()*$C$5)))</f>
        <v>736.28593881888423</v>
      </c>
      <c r="F515" s="56">
        <f>IF(F514&lt;0,F$26*POWER(10,-F514/(10*F$27)),IF(F512&lt;0,F$24*POWER(10,-F512/(10*F$25)),0.3*POWER(10,F510/(10*F$23))/(4*PI()*$C$5)))</f>
        <v>1410.026789916893</v>
      </c>
      <c r="G515" s="56">
        <f>IF(G514&lt;0,G$26*POWER(10,-G514/(10*G$27)),IF(G512&lt;0,G$24*POWER(10,-G512/(10*G$25)),0.3*POWER(10,G510/(10*G$23))/(4*PI()*$C$5)))</f>
        <v>2960.1039810677012</v>
      </c>
      <c r="H515" s="57">
        <f>IF(H514&lt;0,H$26*POWER(10,-H514/(10*H$27)),IF(H512&lt;0,H$24*POWER(10,-H512/(10*H$25)),0.3*POWER(10,H510/(10*H$23))/(4*PI()*$C$5)))</f>
        <v>1890.6255672218647</v>
      </c>
    </row>
    <row r="516" spans="1:16" ht="18" x14ac:dyDescent="0.25">
      <c r="B516" s="53"/>
      <c r="C516" s="52"/>
      <c r="D516" s="53"/>
      <c r="E516" s="54"/>
      <c r="F516" s="54"/>
      <c r="G516" s="54"/>
      <c r="H516" s="54"/>
    </row>
    <row r="517" spans="1:16" s="101" customFormat="1" ht="18.75" thickBot="1" x14ac:dyDescent="0.3">
      <c r="A517" s="101" t="s">
        <v>120</v>
      </c>
      <c r="B517" s="102"/>
      <c r="C517" s="103"/>
      <c r="D517" s="102"/>
      <c r="E517" s="63"/>
      <c r="F517" s="63"/>
      <c r="G517" s="63"/>
      <c r="H517" s="63"/>
      <c r="J517" s="101" t="s">
        <v>122</v>
      </c>
      <c r="K517"/>
      <c r="L517"/>
      <c r="M517"/>
      <c r="N517"/>
      <c r="O517"/>
      <c r="P517"/>
    </row>
    <row r="518" spans="1:16" ht="18" x14ac:dyDescent="0.25">
      <c r="A518" s="53" t="s">
        <v>116</v>
      </c>
      <c r="C518" s="52"/>
      <c r="D518" s="62"/>
      <c r="E518" s="63"/>
      <c r="F518" s="63"/>
      <c r="G518" s="63"/>
      <c r="H518" s="63"/>
      <c r="K518" s="75"/>
      <c r="L518" s="113" t="s">
        <v>111</v>
      </c>
      <c r="M518" s="113"/>
      <c r="N518" s="113"/>
      <c r="O518" s="114"/>
    </row>
    <row r="519" spans="1:16" x14ac:dyDescent="0.25">
      <c r="B519" s="50" t="s">
        <v>45</v>
      </c>
      <c r="J519" s="101"/>
      <c r="K519" s="77"/>
      <c r="L519" s="47" t="s">
        <v>5</v>
      </c>
      <c r="M519" s="47" t="s">
        <v>6</v>
      </c>
      <c r="N519" s="72" t="s">
        <v>7</v>
      </c>
      <c r="O519" s="78" t="s">
        <v>8</v>
      </c>
    </row>
    <row r="520" spans="1:16" x14ac:dyDescent="0.25">
      <c r="B520" s="50" t="s">
        <v>46</v>
      </c>
      <c r="K520" s="98" t="s">
        <v>117</v>
      </c>
      <c r="L520" s="74">
        <f>E555</f>
        <v>430.53582926546676</v>
      </c>
      <c r="M520" s="74">
        <f>F555</f>
        <v>768.2938670631371</v>
      </c>
      <c r="N520" s="74">
        <f>G555</f>
        <v>1471.1346484193537</v>
      </c>
      <c r="O520" s="74">
        <f>H555</f>
        <v>804.40024927387458</v>
      </c>
    </row>
    <row r="521" spans="1:16" ht="15.75" thickBot="1" x14ac:dyDescent="0.3">
      <c r="B521" s="1" t="s">
        <v>0</v>
      </c>
      <c r="C521" s="1">
        <v>5.85</v>
      </c>
      <c r="D521" s="1"/>
      <c r="E521" s="1" t="s">
        <v>1</v>
      </c>
      <c r="F521" s="1">
        <f>300000000/C521/10^9</f>
        <v>5.1282051282051287E-2</v>
      </c>
      <c r="G521" s="1"/>
      <c r="H521" s="1"/>
      <c r="K521" s="98" t="s">
        <v>94</v>
      </c>
      <c r="L521" s="74">
        <f>E592</f>
        <v>214.50834100575693</v>
      </c>
      <c r="M521" s="74">
        <f>F592</f>
        <v>349.26177094465345</v>
      </c>
      <c r="N521" s="74">
        <f>G592</f>
        <v>538.3906501798607</v>
      </c>
      <c r="O521" s="74">
        <f>H592</f>
        <v>265.22181035819318</v>
      </c>
    </row>
    <row r="522" spans="1:16" x14ac:dyDescent="0.25">
      <c r="B522" s="2" t="s">
        <v>2</v>
      </c>
      <c r="C522" s="3" t="s">
        <v>3</v>
      </c>
      <c r="D522" s="3" t="s">
        <v>4</v>
      </c>
      <c r="E522" s="4" t="s">
        <v>5</v>
      </c>
      <c r="F522" s="4" t="s">
        <v>6</v>
      </c>
      <c r="G522" s="5" t="s">
        <v>7</v>
      </c>
      <c r="H522" s="6" t="s">
        <v>8</v>
      </c>
      <c r="J522" s="101"/>
      <c r="K522" s="98" t="s">
        <v>118</v>
      </c>
      <c r="L522" s="74">
        <f>E629</f>
        <v>744.54007265658402</v>
      </c>
      <c r="M522" s="74">
        <f>F629</f>
        <v>1427.9269278747729</v>
      </c>
      <c r="N522" s="74">
        <f>G629</f>
        <v>3003.4173159666752</v>
      </c>
      <c r="O522" s="74">
        <f>H629</f>
        <v>1924.4922931000062</v>
      </c>
    </row>
    <row r="523" spans="1:16" x14ac:dyDescent="0.25">
      <c r="B523" s="7" t="s">
        <v>62</v>
      </c>
      <c r="C523" s="8"/>
      <c r="D523" s="9"/>
      <c r="E523" s="9"/>
      <c r="F523" s="9"/>
      <c r="G523" s="9"/>
      <c r="H523" s="10"/>
      <c r="K523" s="98" t="s">
        <v>119</v>
      </c>
      <c r="L523" s="74">
        <f>E666</f>
        <v>478.94031266945711</v>
      </c>
      <c r="M523" s="74">
        <f>F666</f>
        <v>866.73811241746262</v>
      </c>
      <c r="N523" s="74">
        <f>G666</f>
        <v>1690.2321760843333</v>
      </c>
      <c r="O523" s="74">
        <f>H666</f>
        <v>953.15776600427341</v>
      </c>
    </row>
    <row r="524" spans="1:16" x14ac:dyDescent="0.25">
      <c r="B524" s="11" t="s">
        <v>9</v>
      </c>
      <c r="C524" s="12">
        <v>1</v>
      </c>
      <c r="D524" s="9" t="s">
        <v>10</v>
      </c>
      <c r="E524" s="13">
        <f>C524</f>
        <v>1</v>
      </c>
      <c r="F524" s="13">
        <f>E524</f>
        <v>1</v>
      </c>
      <c r="G524" s="13">
        <f>F524</f>
        <v>1</v>
      </c>
      <c r="H524" s="14">
        <f>G524</f>
        <v>1</v>
      </c>
    </row>
    <row r="525" spans="1:16" x14ac:dyDescent="0.25">
      <c r="B525" s="11" t="s">
        <v>11</v>
      </c>
      <c r="C525" s="12">
        <f>$C$1</f>
        <v>26</v>
      </c>
      <c r="D525" s="9" t="s">
        <v>12</v>
      </c>
      <c r="E525" s="13">
        <f>$C525</f>
        <v>26</v>
      </c>
      <c r="F525" s="13">
        <f>$C525</f>
        <v>26</v>
      </c>
      <c r="G525" s="13">
        <f>$C525</f>
        <v>26</v>
      </c>
      <c r="H525" s="15">
        <f>$C525</f>
        <v>26</v>
      </c>
    </row>
    <row r="526" spans="1:16" ht="15.75" thickBot="1" x14ac:dyDescent="0.3">
      <c r="B526" s="11" t="s">
        <v>13</v>
      </c>
      <c r="C526" s="12">
        <v>0</v>
      </c>
      <c r="D526" s="9" t="s">
        <v>14</v>
      </c>
      <c r="E526" s="13">
        <f>$C526</f>
        <v>0</v>
      </c>
      <c r="F526" s="13">
        <f t="shared" ref="F526:H528" si="24">$C526</f>
        <v>0</v>
      </c>
      <c r="G526" s="13">
        <f t="shared" si="24"/>
        <v>0</v>
      </c>
      <c r="H526" s="15">
        <f t="shared" si="24"/>
        <v>0</v>
      </c>
      <c r="J526" s="101" t="s">
        <v>123</v>
      </c>
    </row>
    <row r="527" spans="1:16" x14ac:dyDescent="0.25">
      <c r="B527" s="11" t="s">
        <v>15</v>
      </c>
      <c r="C527" s="12">
        <v>15</v>
      </c>
      <c r="D527" s="9" t="s">
        <v>14</v>
      </c>
      <c r="E527" s="13">
        <f>$C527</f>
        <v>15</v>
      </c>
      <c r="F527" s="13">
        <f t="shared" si="24"/>
        <v>15</v>
      </c>
      <c r="G527" s="13">
        <f t="shared" si="24"/>
        <v>15</v>
      </c>
      <c r="H527" s="15">
        <f t="shared" si="24"/>
        <v>15</v>
      </c>
      <c r="K527" s="75"/>
      <c r="L527" s="113" t="s">
        <v>111</v>
      </c>
      <c r="M527" s="113"/>
      <c r="N527" s="113"/>
      <c r="O527" s="114"/>
    </row>
    <row r="528" spans="1:16" x14ac:dyDescent="0.25">
      <c r="B528" s="11" t="s">
        <v>16</v>
      </c>
      <c r="C528" s="16">
        <v>0</v>
      </c>
      <c r="D528" s="9" t="s">
        <v>17</v>
      </c>
      <c r="E528" s="13">
        <f>$C528</f>
        <v>0</v>
      </c>
      <c r="F528" s="13">
        <f t="shared" si="24"/>
        <v>0</v>
      </c>
      <c r="G528" s="13">
        <f t="shared" si="24"/>
        <v>0</v>
      </c>
      <c r="H528" s="13">
        <f t="shared" si="24"/>
        <v>0</v>
      </c>
      <c r="K528" s="77"/>
      <c r="L528" s="47" t="s">
        <v>5</v>
      </c>
      <c r="M528" s="47" t="s">
        <v>6</v>
      </c>
      <c r="N528" s="72" t="s">
        <v>7</v>
      </c>
      <c r="O528" s="78" t="s">
        <v>8</v>
      </c>
    </row>
    <row r="529" spans="2:15" ht="15.75" thickBot="1" x14ac:dyDescent="0.3">
      <c r="B529" s="17" t="s">
        <v>110</v>
      </c>
      <c r="C529" s="18"/>
      <c r="D529" s="19" t="s">
        <v>18</v>
      </c>
      <c r="E529" s="18">
        <f>E525-SUM(E526:E528)-10*LOG10(E524/1)</f>
        <v>11</v>
      </c>
      <c r="F529" s="18">
        <f>F525-SUM(F526:F528)-10*LOG10(F524/1)</f>
        <v>11</v>
      </c>
      <c r="G529" s="18">
        <f>G525-SUM(G526:G528)-10*LOG10(G524/1)</f>
        <v>11</v>
      </c>
      <c r="H529" s="32">
        <f>H525-SUM(H526:H528)-10*LOG10(H524/1)</f>
        <v>11</v>
      </c>
      <c r="K529" s="100" t="s">
        <v>117</v>
      </c>
      <c r="L529" s="74">
        <f>E704</f>
        <v>626.67090371222378</v>
      </c>
      <c r="M529" s="74">
        <f>F704</f>
        <v>1174.9217520418492</v>
      </c>
      <c r="N529" s="74">
        <f>G704</f>
        <v>2399.3066416174238</v>
      </c>
      <c r="O529" s="74">
        <f>H704</f>
        <v>1462.5574541922726</v>
      </c>
    </row>
    <row r="530" spans="2:15" ht="15.75" thickBot="1" x14ac:dyDescent="0.3">
      <c r="B530" s="20"/>
      <c r="C530" s="21"/>
      <c r="D530" s="22"/>
      <c r="E530" s="23"/>
      <c r="F530" s="24"/>
      <c r="G530" s="25"/>
      <c r="H530" s="1"/>
      <c r="K530" s="100" t="s">
        <v>94</v>
      </c>
      <c r="L530" s="74">
        <f>E740</f>
        <v>312.22984656406135</v>
      </c>
      <c r="M530" s="74">
        <f>F740</f>
        <v>534.11236172969325</v>
      </c>
      <c r="N530" s="74">
        <f>G740</f>
        <v>958.2202947477773</v>
      </c>
      <c r="O530" s="74">
        <f>H740</f>
        <v>482.22528039231781</v>
      </c>
    </row>
    <row r="531" spans="2:15" x14ac:dyDescent="0.25">
      <c r="B531" s="26" t="s">
        <v>67</v>
      </c>
      <c r="C531" s="27"/>
      <c r="D531" s="28"/>
      <c r="E531" s="27"/>
      <c r="F531" s="27"/>
      <c r="G531" s="27"/>
      <c r="H531" s="29"/>
      <c r="J531" s="101"/>
      <c r="K531" s="100" t="s">
        <v>118</v>
      </c>
      <c r="L531" s="74">
        <f>E776</f>
        <v>1083.723045716536</v>
      </c>
      <c r="M531" s="74">
        <f>F776</f>
        <v>2183.672784346842</v>
      </c>
      <c r="N531" s="74">
        <f>G776</f>
        <v>4898.3409652475839</v>
      </c>
      <c r="O531" s="74">
        <f>H776</f>
        <v>3499.1045208523788</v>
      </c>
    </row>
    <row r="532" spans="2:15" x14ac:dyDescent="0.25">
      <c r="B532" s="7" t="s">
        <v>19</v>
      </c>
      <c r="C532" s="30">
        <v>0.25</v>
      </c>
      <c r="D532" s="9" t="s">
        <v>10</v>
      </c>
      <c r="E532" s="60">
        <f t="shared" ref="E532:H535" si="25">$C532</f>
        <v>0.25</v>
      </c>
      <c r="F532" s="60">
        <f t="shared" si="25"/>
        <v>0.25</v>
      </c>
      <c r="G532" s="60">
        <f t="shared" si="25"/>
        <v>0.25</v>
      </c>
      <c r="H532" s="61">
        <f t="shared" si="25"/>
        <v>0.25</v>
      </c>
      <c r="K532" s="100" t="s">
        <v>119</v>
      </c>
      <c r="L532" s="74">
        <f>E812</f>
        <v>697.12655292091824</v>
      </c>
      <c r="M532" s="74">
        <f>F812</f>
        <v>1325.4686849130921</v>
      </c>
      <c r="N532" s="74">
        <f>G812</f>
        <v>2756.6377355817708</v>
      </c>
      <c r="O532" s="74">
        <f>H812</f>
        <v>1733.02780170593</v>
      </c>
    </row>
    <row r="533" spans="2:15" x14ac:dyDescent="0.25">
      <c r="B533" s="11" t="s">
        <v>64</v>
      </c>
      <c r="C533" s="30">
        <v>-114</v>
      </c>
      <c r="D533" s="9" t="s">
        <v>18</v>
      </c>
      <c r="E533" s="13">
        <f t="shared" si="25"/>
        <v>-114</v>
      </c>
      <c r="F533" s="13">
        <f t="shared" si="25"/>
        <v>-114</v>
      </c>
      <c r="G533" s="13">
        <f t="shared" si="25"/>
        <v>-114</v>
      </c>
      <c r="H533" s="15">
        <f t="shared" si="25"/>
        <v>-114</v>
      </c>
    </row>
    <row r="534" spans="2:15" x14ac:dyDescent="0.25">
      <c r="B534" s="11" t="s">
        <v>68</v>
      </c>
      <c r="C534" s="30">
        <v>9</v>
      </c>
      <c r="D534" s="9" t="s">
        <v>14</v>
      </c>
      <c r="E534" s="13">
        <f t="shared" si="25"/>
        <v>9</v>
      </c>
      <c r="F534" s="13">
        <f t="shared" si="25"/>
        <v>9</v>
      </c>
      <c r="G534" s="13">
        <f t="shared" si="25"/>
        <v>9</v>
      </c>
      <c r="H534" s="15">
        <f t="shared" si="25"/>
        <v>9</v>
      </c>
    </row>
    <row r="535" spans="2:15" x14ac:dyDescent="0.25">
      <c r="B535" s="11" t="s">
        <v>21</v>
      </c>
      <c r="C535" s="30">
        <v>2</v>
      </c>
      <c r="D535" s="9" t="s">
        <v>17</v>
      </c>
      <c r="E535" s="13">
        <f t="shared" si="25"/>
        <v>2</v>
      </c>
      <c r="F535" s="13">
        <f t="shared" si="25"/>
        <v>2</v>
      </c>
      <c r="G535" s="13">
        <f t="shared" si="25"/>
        <v>2</v>
      </c>
      <c r="H535" s="15">
        <f t="shared" si="25"/>
        <v>2</v>
      </c>
    </row>
    <row r="536" spans="2:15" ht="15.75" thickBot="1" x14ac:dyDescent="0.3">
      <c r="B536" s="17" t="s">
        <v>78</v>
      </c>
      <c r="C536" s="31"/>
      <c r="D536" s="19" t="s">
        <v>18</v>
      </c>
      <c r="E536" s="18">
        <f>E533-E535+E534</f>
        <v>-107</v>
      </c>
      <c r="F536" s="18">
        <f>F533-F535+F534</f>
        <v>-107</v>
      </c>
      <c r="G536" s="18">
        <f>G533-G535+G534</f>
        <v>-107</v>
      </c>
      <c r="H536" s="32">
        <f>H533-H535+H534</f>
        <v>-107</v>
      </c>
    </row>
    <row r="537" spans="2:15" ht="15.75" thickBot="1" x14ac:dyDescent="0.3">
      <c r="B537" s="20"/>
      <c r="C537" s="23"/>
      <c r="D537" s="22"/>
      <c r="E537" s="23"/>
      <c r="F537" s="24"/>
      <c r="G537" s="25"/>
      <c r="H537" s="1"/>
    </row>
    <row r="538" spans="2:15" x14ac:dyDescent="0.25">
      <c r="B538" s="26" t="s">
        <v>22</v>
      </c>
      <c r="C538" s="33"/>
      <c r="D538" s="34"/>
      <c r="E538" s="33"/>
      <c r="F538" s="33"/>
      <c r="G538" s="33"/>
      <c r="H538" s="29"/>
    </row>
    <row r="539" spans="2:15" x14ac:dyDescent="0.25">
      <c r="B539" s="11" t="s">
        <v>23</v>
      </c>
      <c r="C539" s="35"/>
      <c r="D539" s="36"/>
      <c r="E539" s="37">
        <v>2</v>
      </c>
      <c r="F539" s="37">
        <v>2</v>
      </c>
      <c r="G539" s="37">
        <v>2</v>
      </c>
      <c r="H539" s="38">
        <v>2</v>
      </c>
    </row>
    <row r="540" spans="2:15" x14ac:dyDescent="0.25">
      <c r="B540" s="11" t="s">
        <v>24</v>
      </c>
      <c r="C540" s="35"/>
      <c r="D540" s="36"/>
      <c r="E540" s="13">
        <v>64</v>
      </c>
      <c r="F540" s="13">
        <v>128</v>
      </c>
      <c r="G540" s="13">
        <v>256</v>
      </c>
      <c r="H540" s="15">
        <v>15</v>
      </c>
    </row>
    <row r="541" spans="2:15" x14ac:dyDescent="0.25">
      <c r="B541" s="11" t="s">
        <v>25</v>
      </c>
      <c r="C541" s="35"/>
      <c r="D541" s="36"/>
      <c r="E541" s="37">
        <v>3.8</v>
      </c>
      <c r="F541" s="37">
        <v>3.3</v>
      </c>
      <c r="G541" s="37">
        <v>2.8</v>
      </c>
      <c r="H541" s="38">
        <v>2.7</v>
      </c>
    </row>
    <row r="542" spans="2:15" x14ac:dyDescent="0.25">
      <c r="B542" s="11" t="s">
        <v>26</v>
      </c>
      <c r="C542" s="35"/>
      <c r="D542" s="36"/>
      <c r="E542" s="13">
        <v>128</v>
      </c>
      <c r="F542" s="13">
        <v>256</v>
      </c>
      <c r="G542" s="13">
        <v>1024</v>
      </c>
      <c r="H542" s="15">
        <v>1024</v>
      </c>
    </row>
    <row r="543" spans="2:15" ht="15.75" thickBot="1" x14ac:dyDescent="0.3">
      <c r="B543" s="39" t="s">
        <v>27</v>
      </c>
      <c r="C543" s="18"/>
      <c r="D543" s="19"/>
      <c r="E543" s="40">
        <v>4.3</v>
      </c>
      <c r="F543" s="40">
        <v>3.8</v>
      </c>
      <c r="G543" s="40">
        <v>3.3</v>
      </c>
      <c r="H543" s="41">
        <v>2.7</v>
      </c>
    </row>
    <row r="544" spans="2:15" ht="15.75" thickBot="1" x14ac:dyDescent="0.3">
      <c r="B544" s="1"/>
      <c r="C544" s="1"/>
      <c r="D544" s="1"/>
      <c r="E544" s="1"/>
      <c r="F544" s="1"/>
      <c r="G544" s="1"/>
      <c r="H544" s="1"/>
    </row>
    <row r="545" spans="2:8" x14ac:dyDescent="0.25">
      <c r="B545" s="26" t="s">
        <v>28</v>
      </c>
      <c r="C545" s="27"/>
      <c r="D545" s="28"/>
      <c r="E545" s="27"/>
      <c r="F545" s="27"/>
      <c r="G545" s="27"/>
      <c r="H545" s="29"/>
    </row>
    <row r="546" spans="2:8" x14ac:dyDescent="0.25">
      <c r="B546" s="11" t="s">
        <v>65</v>
      </c>
      <c r="C546" s="12">
        <v>0</v>
      </c>
      <c r="D546" s="9" t="s">
        <v>14</v>
      </c>
      <c r="E546" s="13">
        <f>$C$30</f>
        <v>0</v>
      </c>
      <c r="F546" s="13">
        <f>$C$30</f>
        <v>0</v>
      </c>
      <c r="G546" s="13">
        <f>$C$30</f>
        <v>0</v>
      </c>
      <c r="H546" s="15">
        <f>$C$30</f>
        <v>0</v>
      </c>
    </row>
    <row r="547" spans="2:8" x14ac:dyDescent="0.25">
      <c r="B547" s="7" t="s">
        <v>30</v>
      </c>
      <c r="C547" s="35"/>
      <c r="D547" s="36" t="s">
        <v>18</v>
      </c>
      <c r="E547" s="35">
        <f>E536-E546</f>
        <v>-107</v>
      </c>
      <c r="F547" s="35">
        <f>F536-F546</f>
        <v>-107</v>
      </c>
      <c r="G547" s="35">
        <f>G536-G546</f>
        <v>-107</v>
      </c>
      <c r="H547" s="42">
        <f>H536-H546</f>
        <v>-107</v>
      </c>
    </row>
    <row r="548" spans="2:8" x14ac:dyDescent="0.25">
      <c r="B548" s="11" t="s">
        <v>66</v>
      </c>
      <c r="C548" s="8"/>
      <c r="D548" s="9"/>
      <c r="E548" s="13"/>
      <c r="F548" s="13"/>
      <c r="G548" s="13"/>
      <c r="H548" s="15"/>
    </row>
    <row r="549" spans="2:8" x14ac:dyDescent="0.25">
      <c r="B549" s="43" t="s">
        <v>32</v>
      </c>
      <c r="C549" s="44"/>
      <c r="D549" s="9" t="s">
        <v>18</v>
      </c>
      <c r="E549" s="13">
        <f>E547-E528</f>
        <v>-107</v>
      </c>
      <c r="F549" s="13">
        <f>F547-F528</f>
        <v>-107</v>
      </c>
      <c r="G549" s="13">
        <f>G547-G528</f>
        <v>-107</v>
      </c>
      <c r="H549" s="13">
        <f>H547-H528</f>
        <v>-107</v>
      </c>
    </row>
    <row r="550" spans="2:8" x14ac:dyDescent="0.25">
      <c r="B550" s="7" t="s">
        <v>39</v>
      </c>
      <c r="C550" s="13"/>
      <c r="D550" s="47" t="s">
        <v>14</v>
      </c>
      <c r="E550" s="35">
        <f>-E549+E529</f>
        <v>118</v>
      </c>
      <c r="F550" s="35">
        <f>-F549+F529</f>
        <v>118</v>
      </c>
      <c r="G550" s="35">
        <f>-G549+G529</f>
        <v>118</v>
      </c>
      <c r="H550" s="42">
        <f>-H549+H529</f>
        <v>118</v>
      </c>
    </row>
    <row r="551" spans="2:8" x14ac:dyDescent="0.25">
      <c r="B551" s="11" t="s">
        <v>33</v>
      </c>
      <c r="C551" s="8"/>
      <c r="D551" s="48" t="s">
        <v>14</v>
      </c>
      <c r="E551" s="13">
        <f>-10*E539*LOG(0.3/(4*PI()*E540*$C$5),10)</f>
        <v>83.908488987370035</v>
      </c>
      <c r="F551" s="13">
        <f>-10*F539*LOG(0.3/(4*PI()*F540*$C$5),10)</f>
        <v>89.929088900649646</v>
      </c>
      <c r="G551" s="13">
        <f>-10*G539*LOG(0.3/(4*PI()*G540*$C$5),10)</f>
        <v>95.949688813929271</v>
      </c>
      <c r="H551" s="15">
        <f>-10*H539*LOG(0.3/(4*PI()*H540*$C$5),10)</f>
        <v>71.306714688805911</v>
      </c>
    </row>
    <row r="552" spans="2:8" x14ac:dyDescent="0.25">
      <c r="B552" s="11" t="s">
        <v>41</v>
      </c>
      <c r="C552" s="8"/>
      <c r="D552" s="48" t="s">
        <v>14</v>
      </c>
      <c r="E552" s="13">
        <f>-E550+E551</f>
        <v>-34.091511012629965</v>
      </c>
      <c r="F552" s="13">
        <f>-F550+F551</f>
        <v>-28.070911099350354</v>
      </c>
      <c r="G552" s="13">
        <f>-G550+G551</f>
        <v>-22.050311186070729</v>
      </c>
      <c r="H552" s="15">
        <f>-H550+H551</f>
        <v>-46.693285311194089</v>
      </c>
    </row>
    <row r="553" spans="2:8" x14ac:dyDescent="0.25">
      <c r="B553" s="11" t="s">
        <v>34</v>
      </c>
      <c r="C553" s="8"/>
      <c r="D553" s="48" t="s">
        <v>14</v>
      </c>
      <c r="E553" s="13">
        <f>E551+10*E541*LOG(E542/E540,10)</f>
        <v>95.347628822601322</v>
      </c>
      <c r="F553" s="13">
        <f>F551+10*F541*LOG(F542/F540,10)</f>
        <v>99.863078757561027</v>
      </c>
      <c r="G553" s="13">
        <f>G551+10*G541*LOG(G542/G540,10)</f>
        <v>112.80736857111222</v>
      </c>
      <c r="H553" s="15">
        <f>H551+10*H541*LOG(H542/H540,10)</f>
        <v>120.83034952357744</v>
      </c>
    </row>
    <row r="554" spans="2:8" x14ac:dyDescent="0.25">
      <c r="B554" s="11" t="s">
        <v>41</v>
      </c>
      <c r="C554" s="8"/>
      <c r="D554" s="48" t="s">
        <v>14</v>
      </c>
      <c r="E554" s="13">
        <f>-E550+E553</f>
        <v>-22.652371177398678</v>
      </c>
      <c r="F554" s="13">
        <f>-F550+F553</f>
        <v>-18.136921242438973</v>
      </c>
      <c r="G554" s="13">
        <f>-G550+G553</f>
        <v>-5.1926314288877791</v>
      </c>
      <c r="H554" s="15">
        <f>-H550+H553</f>
        <v>2.8303495235774392</v>
      </c>
    </row>
    <row r="555" spans="2:8" ht="18" x14ac:dyDescent="0.25">
      <c r="B555" s="7" t="s">
        <v>69</v>
      </c>
      <c r="C555" s="44"/>
      <c r="D555" s="47" t="s">
        <v>14</v>
      </c>
      <c r="E555" s="56">
        <f>IF(E554&lt;0,E$26*POWER(10,-E554/(10*E$27)),IF(E552&lt;0,E$24*POWER(10,-E552/(10*E$25)),0.3*POWER(10,E550/(10*E$23))/(4*PI()*$C$5)))</f>
        <v>430.53582926546676</v>
      </c>
      <c r="F555" s="56">
        <f>IF(F554&lt;0,F$26*POWER(10,-F554/(10*F$27)),IF(F552&lt;0,F$24*POWER(10,-F552/(10*F$25)),0.3*POWER(10,F550/(10*F$23))/(4*PI()*$C$5)))</f>
        <v>768.2938670631371</v>
      </c>
      <c r="G555" s="56">
        <f>IF(G554&lt;0,G$26*POWER(10,-G554/(10*G$27)),IF(G552&lt;0,G$24*POWER(10,-G552/(10*G$25)),0.3*POWER(10,G550/(10*G$23))/(4*PI()*$C$5)))</f>
        <v>1471.1346484193537</v>
      </c>
      <c r="H555" s="57">
        <f>IF(H554&lt;0,H$26*POWER(10,-H554/(10*H$27)),IF(H552&lt;0,H$24*POWER(10,-H552/(10*H$25)),0.3*POWER(10,H550/(10*H$23))/(4*PI()*$C$5)))</f>
        <v>804.40024927387458</v>
      </c>
    </row>
    <row r="556" spans="2:8" ht="18" x14ac:dyDescent="0.25">
      <c r="B556" s="51"/>
      <c r="C556" s="52"/>
      <c r="D556" s="53"/>
      <c r="E556" s="54"/>
      <c r="F556" s="54"/>
      <c r="G556" s="54"/>
      <c r="H556" s="54"/>
    </row>
    <row r="557" spans="2:8" x14ac:dyDescent="0.25">
      <c r="B557" s="51" t="s">
        <v>47</v>
      </c>
    </row>
    <row r="558" spans="2:8" ht="15.75" thickBot="1" x14ac:dyDescent="0.3">
      <c r="B558" s="1" t="s">
        <v>0</v>
      </c>
      <c r="C558" s="1">
        <v>5.85</v>
      </c>
      <c r="D558" s="1"/>
      <c r="E558" s="1" t="s">
        <v>1</v>
      </c>
      <c r="F558" s="1">
        <f>300000000/C558/10^9</f>
        <v>5.1282051282051287E-2</v>
      </c>
      <c r="G558" s="1"/>
      <c r="H558" s="1"/>
    </row>
    <row r="559" spans="2:8" x14ac:dyDescent="0.25">
      <c r="B559" s="2" t="s">
        <v>2</v>
      </c>
      <c r="C559" s="3" t="s">
        <v>3</v>
      </c>
      <c r="D559" s="3" t="s">
        <v>4</v>
      </c>
      <c r="E559" s="4" t="s">
        <v>5</v>
      </c>
      <c r="F559" s="4" t="s">
        <v>6</v>
      </c>
      <c r="G559" s="5" t="s">
        <v>7</v>
      </c>
      <c r="H559" s="6" t="s">
        <v>8</v>
      </c>
    </row>
    <row r="560" spans="2:8" x14ac:dyDescent="0.25">
      <c r="B560" s="7" t="s">
        <v>42</v>
      </c>
      <c r="C560" s="8"/>
      <c r="D560" s="9"/>
      <c r="E560" s="9"/>
      <c r="F560" s="9"/>
      <c r="G560" s="9"/>
      <c r="H560" s="10"/>
    </row>
    <row r="561" spans="2:8" x14ac:dyDescent="0.25">
      <c r="B561" s="11" t="s">
        <v>9</v>
      </c>
      <c r="C561" s="12">
        <v>20</v>
      </c>
      <c r="D561" s="9" t="s">
        <v>10</v>
      </c>
      <c r="E561" s="13">
        <f>C561</f>
        <v>20</v>
      </c>
      <c r="F561" s="13">
        <f>E561</f>
        <v>20</v>
      </c>
      <c r="G561" s="13">
        <f>F561</f>
        <v>20</v>
      </c>
      <c r="H561" s="49">
        <f>G561</f>
        <v>20</v>
      </c>
    </row>
    <row r="562" spans="2:8" x14ac:dyDescent="0.25">
      <c r="B562" s="11" t="s">
        <v>11</v>
      </c>
      <c r="C562" s="12">
        <f>$C$1</f>
        <v>26</v>
      </c>
      <c r="D562" s="9" t="s">
        <v>12</v>
      </c>
      <c r="E562" s="13">
        <f>$C562</f>
        <v>26</v>
      </c>
      <c r="F562" s="13">
        <f>$C562</f>
        <v>26</v>
      </c>
      <c r="G562" s="13">
        <f>$C562</f>
        <v>26</v>
      </c>
      <c r="H562" s="15">
        <f>$C562</f>
        <v>26</v>
      </c>
    </row>
    <row r="563" spans="2:8" x14ac:dyDescent="0.25">
      <c r="B563" s="11" t="s">
        <v>13</v>
      </c>
      <c r="C563" s="12">
        <v>0</v>
      </c>
      <c r="D563" s="9" t="s">
        <v>14</v>
      </c>
      <c r="E563" s="13">
        <f>$C563</f>
        <v>0</v>
      </c>
      <c r="F563" s="13">
        <f t="shared" ref="F563:H564" si="26">$C563</f>
        <v>0</v>
      </c>
      <c r="G563" s="13">
        <f t="shared" si="26"/>
        <v>0</v>
      </c>
      <c r="H563" s="15">
        <f t="shared" si="26"/>
        <v>0</v>
      </c>
    </row>
    <row r="564" spans="2:8" x14ac:dyDescent="0.25">
      <c r="B564" s="11" t="s">
        <v>15</v>
      </c>
      <c r="C564" s="12">
        <v>15</v>
      </c>
      <c r="D564" s="9" t="s">
        <v>14</v>
      </c>
      <c r="E564" s="13">
        <f>$C564</f>
        <v>15</v>
      </c>
      <c r="F564" s="13">
        <f t="shared" si="26"/>
        <v>15</v>
      </c>
      <c r="G564" s="13">
        <f t="shared" si="26"/>
        <v>15</v>
      </c>
      <c r="H564" s="15">
        <f t="shared" si="26"/>
        <v>15</v>
      </c>
    </row>
    <row r="565" spans="2:8" x14ac:dyDescent="0.25">
      <c r="B565" s="11" t="s">
        <v>16</v>
      </c>
      <c r="C565" s="16">
        <v>0</v>
      </c>
      <c r="D565" s="9" t="s">
        <v>17</v>
      </c>
      <c r="E565" s="13">
        <v>0</v>
      </c>
      <c r="F565" s="13">
        <v>0</v>
      </c>
      <c r="G565" s="13">
        <v>0</v>
      </c>
      <c r="H565" s="15">
        <v>0</v>
      </c>
    </row>
    <row r="566" spans="2:8" ht="15.75" thickBot="1" x14ac:dyDescent="0.3">
      <c r="B566" s="17" t="s">
        <v>110</v>
      </c>
      <c r="C566" s="18"/>
      <c r="D566" s="19" t="s">
        <v>18</v>
      </c>
      <c r="E566" s="18">
        <f>E562-SUM(E563:E565)-10*LOG10(C561/1)</f>
        <v>-2.0102999566398125</v>
      </c>
      <c r="F566" s="18">
        <f>F562-SUM(F563:F565)-10*LOG10(F561/1)</f>
        <v>-2.0102999566398125</v>
      </c>
      <c r="G566" s="18">
        <f>G562-SUM(G563:G565)-10*LOG10(G561/1)</f>
        <v>-2.0102999566398125</v>
      </c>
      <c r="H566" s="32">
        <f>H562-SUM(H563:H565)-10*LOG10(H561/1)</f>
        <v>-2.0102999566398125</v>
      </c>
    </row>
    <row r="567" spans="2:8" ht="15.75" thickBot="1" x14ac:dyDescent="0.3">
      <c r="B567" s="20"/>
      <c r="C567" s="21"/>
      <c r="D567" s="22"/>
      <c r="E567" s="23"/>
      <c r="F567" s="24"/>
      <c r="G567" s="25"/>
      <c r="H567" s="1"/>
    </row>
    <row r="568" spans="2:8" x14ac:dyDescent="0.25">
      <c r="B568" s="26" t="s">
        <v>67</v>
      </c>
      <c r="C568" s="27"/>
      <c r="D568" s="28"/>
      <c r="E568" s="27"/>
      <c r="F568" s="27"/>
      <c r="G568" s="27"/>
      <c r="H568" s="29"/>
    </row>
    <row r="569" spans="2:8" x14ac:dyDescent="0.25">
      <c r="B569" s="7" t="s">
        <v>19</v>
      </c>
      <c r="C569" s="30">
        <v>0.25</v>
      </c>
      <c r="D569" s="9" t="s">
        <v>10</v>
      </c>
      <c r="E569" s="60">
        <f t="shared" ref="E569:H572" si="27">$C569</f>
        <v>0.25</v>
      </c>
      <c r="F569" s="60">
        <f t="shared" si="27"/>
        <v>0.25</v>
      </c>
      <c r="G569" s="60">
        <f t="shared" si="27"/>
        <v>0.25</v>
      </c>
      <c r="H569" s="61">
        <f t="shared" si="27"/>
        <v>0.25</v>
      </c>
    </row>
    <row r="570" spans="2:8" x14ac:dyDescent="0.25">
      <c r="B570" s="11" t="s">
        <v>64</v>
      </c>
      <c r="C570" s="30">
        <v>-114</v>
      </c>
      <c r="D570" s="9" t="s">
        <v>18</v>
      </c>
      <c r="E570" s="13">
        <f t="shared" si="27"/>
        <v>-114</v>
      </c>
      <c r="F570" s="13">
        <f t="shared" si="27"/>
        <v>-114</v>
      </c>
      <c r="G570" s="13">
        <f t="shared" si="27"/>
        <v>-114</v>
      </c>
      <c r="H570" s="15">
        <f t="shared" si="27"/>
        <v>-114</v>
      </c>
    </row>
    <row r="571" spans="2:8" x14ac:dyDescent="0.25">
      <c r="B571" s="11" t="s">
        <v>68</v>
      </c>
      <c r="C571" s="30">
        <v>9</v>
      </c>
      <c r="D571" s="9" t="s">
        <v>14</v>
      </c>
      <c r="E571" s="13">
        <f t="shared" si="27"/>
        <v>9</v>
      </c>
      <c r="F571" s="13">
        <f t="shared" si="27"/>
        <v>9</v>
      </c>
      <c r="G571" s="13">
        <f t="shared" si="27"/>
        <v>9</v>
      </c>
      <c r="H571" s="15">
        <f t="shared" si="27"/>
        <v>9</v>
      </c>
    </row>
    <row r="572" spans="2:8" x14ac:dyDescent="0.25">
      <c r="B572" s="11" t="s">
        <v>21</v>
      </c>
      <c r="C572" s="30">
        <v>2</v>
      </c>
      <c r="D572" s="9" t="s">
        <v>17</v>
      </c>
      <c r="E572" s="13">
        <f t="shared" si="27"/>
        <v>2</v>
      </c>
      <c r="F572" s="13">
        <f t="shared" si="27"/>
        <v>2</v>
      </c>
      <c r="G572" s="13">
        <f t="shared" si="27"/>
        <v>2</v>
      </c>
      <c r="H572" s="15">
        <f t="shared" si="27"/>
        <v>2</v>
      </c>
    </row>
    <row r="573" spans="2:8" ht="15.75" thickBot="1" x14ac:dyDescent="0.3">
      <c r="B573" s="17" t="s">
        <v>78</v>
      </c>
      <c r="C573" s="31"/>
      <c r="D573" s="19" t="s">
        <v>18</v>
      </c>
      <c r="E573" s="18">
        <f>E570-E572+E571</f>
        <v>-107</v>
      </c>
      <c r="F573" s="18">
        <f>F570-F572+F571</f>
        <v>-107</v>
      </c>
      <c r="G573" s="18">
        <f>G570-G572+G571</f>
        <v>-107</v>
      </c>
      <c r="H573" s="32">
        <f>H570-H572+H571</f>
        <v>-107</v>
      </c>
    </row>
    <row r="574" spans="2:8" ht="15.75" thickBot="1" x14ac:dyDescent="0.3">
      <c r="B574" s="20"/>
      <c r="C574" s="23"/>
      <c r="D574" s="22"/>
      <c r="E574" s="23"/>
      <c r="F574" s="24"/>
      <c r="G574" s="25"/>
      <c r="H574" s="1"/>
    </row>
    <row r="575" spans="2:8" x14ac:dyDescent="0.25">
      <c r="B575" s="26" t="s">
        <v>22</v>
      </c>
      <c r="C575" s="33"/>
      <c r="D575" s="34"/>
      <c r="E575" s="33"/>
      <c r="F575" s="33"/>
      <c r="G575" s="33"/>
      <c r="H575" s="29"/>
    </row>
    <row r="576" spans="2:8" x14ac:dyDescent="0.25">
      <c r="B576" s="11" t="s">
        <v>23</v>
      </c>
      <c r="C576" s="35"/>
      <c r="D576" s="36"/>
      <c r="E576" s="37">
        <v>2</v>
      </c>
      <c r="F576" s="37">
        <v>2</v>
      </c>
      <c r="G576" s="37">
        <v>2</v>
      </c>
      <c r="H576" s="38">
        <v>2</v>
      </c>
    </row>
    <row r="577" spans="2:8" x14ac:dyDescent="0.25">
      <c r="B577" s="11" t="s">
        <v>24</v>
      </c>
      <c r="C577" s="35"/>
      <c r="D577" s="36"/>
      <c r="E577" s="13">
        <v>64</v>
      </c>
      <c r="F577" s="13">
        <v>128</v>
      </c>
      <c r="G577" s="13">
        <v>256</v>
      </c>
      <c r="H577" s="15">
        <v>15</v>
      </c>
    </row>
    <row r="578" spans="2:8" x14ac:dyDescent="0.25">
      <c r="B578" s="11" t="s">
        <v>25</v>
      </c>
      <c r="C578" s="35"/>
      <c r="D578" s="36"/>
      <c r="E578" s="37">
        <v>3.8</v>
      </c>
      <c r="F578" s="37">
        <v>3.3</v>
      </c>
      <c r="G578" s="37">
        <v>2.8</v>
      </c>
      <c r="H578" s="38">
        <v>2.7</v>
      </c>
    </row>
    <row r="579" spans="2:8" x14ac:dyDescent="0.25">
      <c r="B579" s="11" t="s">
        <v>26</v>
      </c>
      <c r="C579" s="35"/>
      <c r="D579" s="36"/>
      <c r="E579" s="13">
        <v>128</v>
      </c>
      <c r="F579" s="13">
        <v>256</v>
      </c>
      <c r="G579" s="13">
        <v>1024</v>
      </c>
      <c r="H579" s="15">
        <v>1024</v>
      </c>
    </row>
    <row r="580" spans="2:8" ht="15.75" thickBot="1" x14ac:dyDescent="0.3">
      <c r="B580" s="39" t="s">
        <v>27</v>
      </c>
      <c r="C580" s="18"/>
      <c r="D580" s="19"/>
      <c r="E580" s="40">
        <v>4.3</v>
      </c>
      <c r="F580" s="40">
        <v>3.8</v>
      </c>
      <c r="G580" s="40">
        <v>3.3</v>
      </c>
      <c r="H580" s="41">
        <v>2.7</v>
      </c>
    </row>
    <row r="581" spans="2:8" ht="15.75" thickBot="1" x14ac:dyDescent="0.3">
      <c r="B581" s="1"/>
      <c r="C581" s="1"/>
      <c r="D581" s="1"/>
      <c r="E581" s="1"/>
      <c r="F581" s="1"/>
      <c r="G581" s="1"/>
      <c r="H581" s="1"/>
    </row>
    <row r="582" spans="2:8" x14ac:dyDescent="0.25">
      <c r="B582" s="26" t="s">
        <v>28</v>
      </c>
      <c r="C582" s="27"/>
      <c r="D582" s="28"/>
      <c r="E582" s="27"/>
      <c r="F582" s="27"/>
      <c r="G582" s="27"/>
      <c r="H582" s="29"/>
    </row>
    <row r="583" spans="2:8" x14ac:dyDescent="0.25">
      <c r="B583" s="11" t="s">
        <v>65</v>
      </c>
      <c r="C583" s="12">
        <v>0</v>
      </c>
      <c r="D583" s="9" t="s">
        <v>14</v>
      </c>
      <c r="E583" s="13">
        <f>$C$30</f>
        <v>0</v>
      </c>
      <c r="F583" s="13">
        <f>$C$30</f>
        <v>0</v>
      </c>
      <c r="G583" s="13">
        <f>$C$30</f>
        <v>0</v>
      </c>
      <c r="H583" s="15">
        <f>$C$30</f>
        <v>0</v>
      </c>
    </row>
    <row r="584" spans="2:8" x14ac:dyDescent="0.25">
      <c r="B584" s="7" t="s">
        <v>30</v>
      </c>
      <c r="C584" s="35"/>
      <c r="D584" s="36" t="s">
        <v>18</v>
      </c>
      <c r="E584" s="35">
        <f>E573-E583</f>
        <v>-107</v>
      </c>
      <c r="F584" s="35">
        <f>F573-F583</f>
        <v>-107</v>
      </c>
      <c r="G584" s="35">
        <f>G573-G583</f>
        <v>-107</v>
      </c>
      <c r="H584" s="42">
        <f>H573-H583</f>
        <v>-107</v>
      </c>
    </row>
    <row r="585" spans="2:8" x14ac:dyDescent="0.25">
      <c r="B585" s="11" t="s">
        <v>66</v>
      </c>
      <c r="C585" s="8"/>
      <c r="D585" s="9"/>
      <c r="E585" s="13"/>
      <c r="F585" s="13"/>
      <c r="G585" s="13"/>
      <c r="H585" s="15"/>
    </row>
    <row r="586" spans="2:8" x14ac:dyDescent="0.25">
      <c r="B586" s="43" t="s">
        <v>32</v>
      </c>
      <c r="C586" s="44"/>
      <c r="D586" s="9" t="s">
        <v>18</v>
      </c>
      <c r="E586" s="13">
        <f>E584-E528</f>
        <v>-107</v>
      </c>
      <c r="F586" s="13">
        <f>F584-F528</f>
        <v>-107</v>
      </c>
      <c r="G586" s="13">
        <f>G584-G528</f>
        <v>-107</v>
      </c>
      <c r="H586" s="13">
        <f>H584-H528</f>
        <v>-107</v>
      </c>
    </row>
    <row r="587" spans="2:8" x14ac:dyDescent="0.25">
      <c r="B587" s="7" t="s">
        <v>39</v>
      </c>
      <c r="C587" s="13"/>
      <c r="D587" s="47" t="s">
        <v>14</v>
      </c>
      <c r="E587" s="35">
        <f>-E586+E566</f>
        <v>104.98970004336019</v>
      </c>
      <c r="F587" s="35">
        <f>-F586+F566</f>
        <v>104.98970004336019</v>
      </c>
      <c r="G587" s="35">
        <f>-G586+G566</f>
        <v>104.98970004336019</v>
      </c>
      <c r="H587" s="42">
        <f>-H586+H566</f>
        <v>104.98970004336019</v>
      </c>
    </row>
    <row r="588" spans="2:8" x14ac:dyDescent="0.25">
      <c r="B588" s="11" t="s">
        <v>33</v>
      </c>
      <c r="C588" s="8"/>
      <c r="D588" s="48" t="s">
        <v>14</v>
      </c>
      <c r="E588" s="13">
        <f>-10*E576*LOG(0.3/(4*PI()*E577*$C$5),10)</f>
        <v>83.908488987370035</v>
      </c>
      <c r="F588" s="13">
        <f>-10*F576*LOG(0.3/(4*PI()*F577*$C$5),10)</f>
        <v>89.929088900649646</v>
      </c>
      <c r="G588" s="13">
        <f>-10*G576*LOG(0.3/(4*PI()*G577*$C$5),10)</f>
        <v>95.949688813929271</v>
      </c>
      <c r="H588" s="15">
        <f>-10*H576*LOG(0.3/(4*PI()*H577*$C$5),10)</f>
        <v>71.306714688805911</v>
      </c>
    </row>
    <row r="589" spans="2:8" x14ac:dyDescent="0.25">
      <c r="B589" s="11" t="s">
        <v>41</v>
      </c>
      <c r="C589" s="8"/>
      <c r="D589" s="48" t="s">
        <v>14</v>
      </c>
      <c r="E589" s="13">
        <f>-E587+E588</f>
        <v>-21.081211055990153</v>
      </c>
      <c r="F589" s="13">
        <f>-F587+F588</f>
        <v>-15.060611142710542</v>
      </c>
      <c r="G589" s="13">
        <f>-G587+G588</f>
        <v>-9.0400112294309167</v>
      </c>
      <c r="H589" s="15">
        <f>-H587+H588</f>
        <v>-33.682985354554276</v>
      </c>
    </row>
    <row r="590" spans="2:8" x14ac:dyDescent="0.25">
      <c r="B590" s="11" t="s">
        <v>34</v>
      </c>
      <c r="C590" s="8"/>
      <c r="D590" s="48" t="s">
        <v>14</v>
      </c>
      <c r="E590" s="13">
        <f>E588+10*E578*LOG(E579/E577,10)</f>
        <v>95.347628822601322</v>
      </c>
      <c r="F590" s="13">
        <f>F588+10*F578*LOG(F579/F577,10)</f>
        <v>99.863078757561027</v>
      </c>
      <c r="G590" s="13">
        <f>G588+10*G578*LOG(G579/G577,10)</f>
        <v>112.80736857111222</v>
      </c>
      <c r="H590" s="15">
        <f>H588+10*H578*LOG(H579/H577,10)</f>
        <v>120.83034952357744</v>
      </c>
    </row>
    <row r="591" spans="2:8" x14ac:dyDescent="0.25">
      <c r="B591" s="11" t="s">
        <v>41</v>
      </c>
      <c r="C591" s="8"/>
      <c r="D591" s="48" t="s">
        <v>14</v>
      </c>
      <c r="E591" s="13">
        <f>-E587+E590</f>
        <v>-9.642071220758865</v>
      </c>
      <c r="F591" s="13">
        <f>-F587+F590</f>
        <v>-5.1266212857991604</v>
      </c>
      <c r="G591" s="13">
        <f>-G587+G590</f>
        <v>7.8176685277520335</v>
      </c>
      <c r="H591" s="15">
        <f>-H587+H590</f>
        <v>15.840649480217252</v>
      </c>
    </row>
    <row r="592" spans="2:8" ht="18" x14ac:dyDescent="0.25">
      <c r="B592" s="7" t="s">
        <v>69</v>
      </c>
      <c r="C592" s="44"/>
      <c r="D592" s="47" t="s">
        <v>14</v>
      </c>
      <c r="E592" s="56">
        <f>IF(E591&lt;0,E$26*POWER(10,-E591/(10*E$27)),IF(E589&lt;0,E$24*POWER(10,-E589/(10*E$25)),0.3*POWER(10,E587/(10*E$23))/(4*PI()*$C$5)))</f>
        <v>214.50834100575693</v>
      </c>
      <c r="F592" s="56">
        <f>IF(F591&lt;0,F$26*POWER(10,-F591/(10*F$27)),IF(F589&lt;0,F$24*POWER(10,-F589/(10*F$25)),0.3*POWER(10,F587/(10*F$23))/(4*PI()*$C$5)))</f>
        <v>349.26177094465345</v>
      </c>
      <c r="G592" s="56">
        <f>IF(G591&lt;0,G$26*POWER(10,-G591/(10*G$27)),IF(G589&lt;0,G$24*POWER(10,-G589/(10*G$25)),0.3*POWER(10,G587/(10*G$23))/(4*PI()*$C$5)))</f>
        <v>538.3906501798607</v>
      </c>
      <c r="H592" s="57">
        <f>IF(H591&lt;0,H$26*POWER(10,-H591/(10*H$27)),IF(H589&lt;0,H$24*POWER(10,-H589/(10*H$25)),0.3*POWER(10,H587/(10*H$23))/(4*PI()*$C$5)))</f>
        <v>265.22181035819318</v>
      </c>
    </row>
    <row r="593" spans="1:8" ht="18" x14ac:dyDescent="0.25">
      <c r="B593" s="53"/>
      <c r="C593" s="52"/>
      <c r="D593" s="53"/>
      <c r="E593" s="54"/>
      <c r="F593" s="54"/>
      <c r="G593" s="54"/>
      <c r="H593" s="54"/>
    </row>
    <row r="594" spans="1:8" x14ac:dyDescent="0.25">
      <c r="A594" s="1"/>
      <c r="B594" s="104" t="s">
        <v>48</v>
      </c>
      <c r="C594" s="1"/>
      <c r="D594" s="1"/>
      <c r="E594" s="1"/>
      <c r="F594" s="1"/>
      <c r="G594" s="1"/>
      <c r="H594" s="1"/>
    </row>
    <row r="595" spans="1:8" ht="15.75" thickBot="1" x14ac:dyDescent="0.3">
      <c r="A595" s="1"/>
      <c r="B595" s="1" t="s">
        <v>0</v>
      </c>
      <c r="C595" s="1">
        <v>5.85</v>
      </c>
      <c r="D595" s="1"/>
      <c r="E595" s="1" t="s">
        <v>1</v>
      </c>
      <c r="F595" s="1">
        <f>300000000/C595/10^9</f>
        <v>5.1282051282051287E-2</v>
      </c>
      <c r="G595" s="1"/>
      <c r="H595" s="1"/>
    </row>
    <row r="596" spans="1:8" x14ac:dyDescent="0.25">
      <c r="A596" s="1"/>
      <c r="B596" s="2" t="s">
        <v>2</v>
      </c>
      <c r="C596" s="3" t="s">
        <v>3</v>
      </c>
      <c r="D596" s="3" t="s">
        <v>4</v>
      </c>
      <c r="E596" s="4" t="s">
        <v>5</v>
      </c>
      <c r="F596" s="4" t="s">
        <v>6</v>
      </c>
      <c r="G596" s="5" t="s">
        <v>7</v>
      </c>
      <c r="H596" s="6" t="s">
        <v>8</v>
      </c>
    </row>
    <row r="597" spans="1:8" x14ac:dyDescent="0.25">
      <c r="A597" s="1"/>
      <c r="B597" s="7" t="s">
        <v>43</v>
      </c>
      <c r="C597" s="8"/>
      <c r="D597" s="9"/>
      <c r="E597" s="9"/>
      <c r="F597" s="9"/>
      <c r="G597" s="9"/>
      <c r="H597" s="10"/>
    </row>
    <row r="598" spans="1:8" x14ac:dyDescent="0.25">
      <c r="A598" s="1"/>
      <c r="B598" s="11" t="s">
        <v>9</v>
      </c>
      <c r="C598" s="12">
        <v>3</v>
      </c>
      <c r="D598" s="9" t="s">
        <v>10</v>
      </c>
      <c r="E598" s="13">
        <f>C598</f>
        <v>3</v>
      </c>
      <c r="F598" s="13">
        <f>E598</f>
        <v>3</v>
      </c>
      <c r="G598" s="13">
        <f>F598</f>
        <v>3</v>
      </c>
      <c r="H598" s="14">
        <f>G598</f>
        <v>3</v>
      </c>
    </row>
    <row r="599" spans="1:8" x14ac:dyDescent="0.25">
      <c r="A599" s="1"/>
      <c r="B599" s="11" t="s">
        <v>11</v>
      </c>
      <c r="C599" s="12">
        <f>$C$1</f>
        <v>26</v>
      </c>
      <c r="D599" s="9" t="s">
        <v>12</v>
      </c>
      <c r="E599" s="13">
        <f>$C599</f>
        <v>26</v>
      </c>
      <c r="F599" s="13">
        <f>$C599</f>
        <v>26</v>
      </c>
      <c r="G599" s="13">
        <f>$C599</f>
        <v>26</v>
      </c>
      <c r="H599" s="15">
        <f>$C599</f>
        <v>26</v>
      </c>
    </row>
    <row r="600" spans="1:8" x14ac:dyDescent="0.25">
      <c r="A600" s="1"/>
      <c r="B600" s="11" t="s">
        <v>13</v>
      </c>
      <c r="C600" s="12">
        <v>0</v>
      </c>
      <c r="D600" s="9" t="s">
        <v>14</v>
      </c>
      <c r="E600" s="13">
        <f>$C600</f>
        <v>0</v>
      </c>
      <c r="F600" s="13">
        <f t="shared" ref="F600:H601" si="28">$C600</f>
        <v>0</v>
      </c>
      <c r="G600" s="13">
        <f t="shared" si="28"/>
        <v>0</v>
      </c>
      <c r="H600" s="15">
        <f t="shared" si="28"/>
        <v>0</v>
      </c>
    </row>
    <row r="601" spans="1:8" x14ac:dyDescent="0.25">
      <c r="A601" s="1"/>
      <c r="B601" s="11" t="s">
        <v>15</v>
      </c>
      <c r="C601" s="12">
        <v>0</v>
      </c>
      <c r="D601" s="9" t="s">
        <v>14</v>
      </c>
      <c r="E601" s="13">
        <f>$C601</f>
        <v>0</v>
      </c>
      <c r="F601" s="13">
        <f t="shared" si="28"/>
        <v>0</v>
      </c>
      <c r="G601" s="13">
        <f t="shared" si="28"/>
        <v>0</v>
      </c>
      <c r="H601" s="15">
        <f t="shared" si="28"/>
        <v>0</v>
      </c>
    </row>
    <row r="602" spans="1:8" x14ac:dyDescent="0.25">
      <c r="A602" s="1"/>
      <c r="B602" s="11" t="s">
        <v>16</v>
      </c>
      <c r="C602" s="16">
        <v>0</v>
      </c>
      <c r="D602" s="9" t="s">
        <v>17</v>
      </c>
      <c r="E602" s="13">
        <v>0</v>
      </c>
      <c r="F602" s="13">
        <v>0</v>
      </c>
      <c r="G602" s="13">
        <v>0</v>
      </c>
      <c r="H602" s="15">
        <v>0</v>
      </c>
    </row>
    <row r="603" spans="1:8" ht="15.75" thickBot="1" x14ac:dyDescent="0.3">
      <c r="A603" s="1"/>
      <c r="B603" s="17" t="s">
        <v>110</v>
      </c>
      <c r="C603" s="18"/>
      <c r="D603" s="19" t="s">
        <v>18</v>
      </c>
      <c r="E603" s="18">
        <f>E599-SUM(E600:E602)-10*LOG10(E598/1)</f>
        <v>21.228787452803374</v>
      </c>
      <c r="F603" s="18">
        <f>F599-SUM(F600:F602)-10*LOG10(F598/1)</f>
        <v>21.228787452803374</v>
      </c>
      <c r="G603" s="18">
        <f>G599-SUM(G600:G602)-10*LOG10(G598/1)</f>
        <v>21.228787452803374</v>
      </c>
      <c r="H603" s="32">
        <f>H599-SUM(H600:H602)-10*LOG10(H598/1)</f>
        <v>21.228787452803374</v>
      </c>
    </row>
    <row r="604" spans="1:8" ht="15.75" thickBot="1" x14ac:dyDescent="0.3">
      <c r="A604" s="1"/>
      <c r="B604" s="20"/>
      <c r="C604" s="21"/>
      <c r="D604" s="22"/>
      <c r="E604" s="23"/>
      <c r="F604" s="24"/>
      <c r="G604" s="25"/>
      <c r="H604" s="1"/>
    </row>
    <row r="605" spans="1:8" x14ac:dyDescent="0.25">
      <c r="A605" s="1"/>
      <c r="B605" s="26" t="s">
        <v>67</v>
      </c>
      <c r="C605" s="27"/>
      <c r="D605" s="28"/>
      <c r="E605" s="27"/>
      <c r="F605" s="27"/>
      <c r="G605" s="27"/>
      <c r="H605" s="29"/>
    </row>
    <row r="606" spans="1:8" x14ac:dyDescent="0.25">
      <c r="A606" s="1"/>
      <c r="B606" s="7" t="s">
        <v>19</v>
      </c>
      <c r="C606" s="30">
        <v>0.25</v>
      </c>
      <c r="D606" s="9" t="s">
        <v>10</v>
      </c>
      <c r="E606" s="60">
        <f t="shared" ref="E606:H609" si="29">$C606</f>
        <v>0.25</v>
      </c>
      <c r="F606" s="60">
        <f t="shared" si="29"/>
        <v>0.25</v>
      </c>
      <c r="G606" s="60">
        <f t="shared" si="29"/>
        <v>0.25</v>
      </c>
      <c r="H606" s="61">
        <f t="shared" si="29"/>
        <v>0.25</v>
      </c>
    </row>
    <row r="607" spans="1:8" x14ac:dyDescent="0.25">
      <c r="A607" s="1"/>
      <c r="B607" s="11" t="s">
        <v>64</v>
      </c>
      <c r="C607" s="30">
        <v>-114</v>
      </c>
      <c r="D607" s="9" t="s">
        <v>18</v>
      </c>
      <c r="E607" s="13">
        <f t="shared" si="29"/>
        <v>-114</v>
      </c>
      <c r="F607" s="13">
        <f t="shared" si="29"/>
        <v>-114</v>
      </c>
      <c r="G607" s="13">
        <f t="shared" si="29"/>
        <v>-114</v>
      </c>
      <c r="H607" s="15">
        <f t="shared" si="29"/>
        <v>-114</v>
      </c>
    </row>
    <row r="608" spans="1:8" x14ac:dyDescent="0.25">
      <c r="A608" s="1"/>
      <c r="B608" s="11" t="s">
        <v>68</v>
      </c>
      <c r="C608" s="30">
        <v>9</v>
      </c>
      <c r="D608" s="9" t="s">
        <v>14</v>
      </c>
      <c r="E608" s="13">
        <f t="shared" si="29"/>
        <v>9</v>
      </c>
      <c r="F608" s="13">
        <f t="shared" si="29"/>
        <v>9</v>
      </c>
      <c r="G608" s="13">
        <f t="shared" si="29"/>
        <v>9</v>
      </c>
      <c r="H608" s="15">
        <f t="shared" si="29"/>
        <v>9</v>
      </c>
    </row>
    <row r="609" spans="1:8" x14ac:dyDescent="0.25">
      <c r="A609" s="1"/>
      <c r="B609" s="11" t="s">
        <v>21</v>
      </c>
      <c r="C609" s="30">
        <v>2</v>
      </c>
      <c r="D609" s="9" t="s">
        <v>17</v>
      </c>
      <c r="E609" s="13">
        <f t="shared" si="29"/>
        <v>2</v>
      </c>
      <c r="F609" s="13">
        <f t="shared" si="29"/>
        <v>2</v>
      </c>
      <c r="G609" s="13">
        <f t="shared" si="29"/>
        <v>2</v>
      </c>
      <c r="H609" s="15">
        <f t="shared" si="29"/>
        <v>2</v>
      </c>
    </row>
    <row r="610" spans="1:8" ht="15.75" thickBot="1" x14ac:dyDescent="0.3">
      <c r="A610" s="1"/>
      <c r="B610" s="17" t="s">
        <v>78</v>
      </c>
      <c r="C610" s="31"/>
      <c r="D610" s="19" t="s">
        <v>18</v>
      </c>
      <c r="E610" s="18">
        <f>E607-E609+E608</f>
        <v>-107</v>
      </c>
      <c r="F610" s="18">
        <f>F607-F609+F608</f>
        <v>-107</v>
      </c>
      <c r="G610" s="18">
        <f>G607-G609+G608</f>
        <v>-107</v>
      </c>
      <c r="H610" s="32">
        <f>H607-H609+H608</f>
        <v>-107</v>
      </c>
    </row>
    <row r="611" spans="1:8" ht="15.75" thickBot="1" x14ac:dyDescent="0.3">
      <c r="A611" s="1"/>
      <c r="B611" s="20"/>
      <c r="C611" s="23"/>
      <c r="D611" s="22"/>
      <c r="E611" s="23"/>
      <c r="F611" s="24"/>
      <c r="G611" s="25"/>
      <c r="H611" s="1"/>
    </row>
    <row r="612" spans="1:8" x14ac:dyDescent="0.25">
      <c r="A612" s="1"/>
      <c r="B612" s="26" t="s">
        <v>22</v>
      </c>
      <c r="C612" s="33"/>
      <c r="D612" s="34"/>
      <c r="E612" s="33"/>
      <c r="F612" s="33"/>
      <c r="G612" s="33"/>
      <c r="H612" s="29"/>
    </row>
    <row r="613" spans="1:8" x14ac:dyDescent="0.25">
      <c r="A613" s="1"/>
      <c r="B613" s="11" t="s">
        <v>23</v>
      </c>
      <c r="C613" s="35"/>
      <c r="D613" s="36"/>
      <c r="E613" s="37">
        <v>2</v>
      </c>
      <c r="F613" s="37">
        <v>2</v>
      </c>
      <c r="G613" s="37">
        <v>2</v>
      </c>
      <c r="H613" s="38">
        <v>2</v>
      </c>
    </row>
    <row r="614" spans="1:8" x14ac:dyDescent="0.25">
      <c r="A614" s="1"/>
      <c r="B614" s="11" t="s">
        <v>24</v>
      </c>
      <c r="C614" s="35"/>
      <c r="D614" s="36"/>
      <c r="E614" s="13">
        <v>64</v>
      </c>
      <c r="F614" s="13">
        <v>128</v>
      </c>
      <c r="G614" s="13">
        <v>256</v>
      </c>
      <c r="H614" s="15">
        <v>15</v>
      </c>
    </row>
    <row r="615" spans="1:8" x14ac:dyDescent="0.25">
      <c r="A615" s="1"/>
      <c r="B615" s="11" t="s">
        <v>25</v>
      </c>
      <c r="C615" s="35"/>
      <c r="D615" s="36"/>
      <c r="E615" s="37">
        <v>3.8</v>
      </c>
      <c r="F615" s="37">
        <v>3.3</v>
      </c>
      <c r="G615" s="37">
        <v>2.8</v>
      </c>
      <c r="H615" s="38">
        <v>2.7</v>
      </c>
    </row>
    <row r="616" spans="1:8" x14ac:dyDescent="0.25">
      <c r="A616" s="1"/>
      <c r="B616" s="11" t="s">
        <v>26</v>
      </c>
      <c r="C616" s="35"/>
      <c r="D616" s="36"/>
      <c r="E616" s="13">
        <v>128</v>
      </c>
      <c r="F616" s="13">
        <v>256</v>
      </c>
      <c r="G616" s="13">
        <v>1024</v>
      </c>
      <c r="H616" s="15">
        <v>1024</v>
      </c>
    </row>
    <row r="617" spans="1:8" ht="15.75" thickBot="1" x14ac:dyDescent="0.3">
      <c r="A617" s="1"/>
      <c r="B617" s="39" t="s">
        <v>27</v>
      </c>
      <c r="C617" s="18"/>
      <c r="D617" s="19"/>
      <c r="E617" s="40">
        <v>4.3</v>
      </c>
      <c r="F617" s="40">
        <v>3.8</v>
      </c>
      <c r="G617" s="40">
        <v>3.3</v>
      </c>
      <c r="H617" s="41">
        <v>2.7</v>
      </c>
    </row>
    <row r="618" spans="1:8" ht="15.75" thickBot="1" x14ac:dyDescent="0.3">
      <c r="A618" s="1"/>
      <c r="B618" s="1"/>
      <c r="C618" s="1"/>
      <c r="D618" s="1"/>
      <c r="E618" s="1"/>
      <c r="F618" s="1"/>
      <c r="G618" s="1"/>
      <c r="H618" s="1"/>
    </row>
    <row r="619" spans="1:8" x14ac:dyDescent="0.25">
      <c r="A619" s="1"/>
      <c r="B619" s="26" t="s">
        <v>28</v>
      </c>
      <c r="C619" s="27"/>
      <c r="D619" s="28"/>
      <c r="E619" s="27"/>
      <c r="F619" s="27"/>
      <c r="G619" s="27"/>
      <c r="H619" s="29"/>
    </row>
    <row r="620" spans="1:8" x14ac:dyDescent="0.25">
      <c r="A620" s="1"/>
      <c r="B620" s="11" t="s">
        <v>65</v>
      </c>
      <c r="C620" s="12">
        <v>0</v>
      </c>
      <c r="D620" s="9" t="s">
        <v>14</v>
      </c>
      <c r="E620" s="13">
        <f>$C$30</f>
        <v>0</v>
      </c>
      <c r="F620" s="13">
        <f>$C$30</f>
        <v>0</v>
      </c>
      <c r="G620" s="13">
        <f>$C$30</f>
        <v>0</v>
      </c>
      <c r="H620" s="15">
        <f>$C$30</f>
        <v>0</v>
      </c>
    </row>
    <row r="621" spans="1:8" x14ac:dyDescent="0.25">
      <c r="A621" s="1"/>
      <c r="B621" s="7" t="s">
        <v>30</v>
      </c>
      <c r="C621" s="35"/>
      <c r="D621" s="36" t="s">
        <v>18</v>
      </c>
      <c r="E621" s="35">
        <f>E610-E620</f>
        <v>-107</v>
      </c>
      <c r="F621" s="35">
        <f>F610-F620</f>
        <v>-107</v>
      </c>
      <c r="G621" s="35">
        <f>G610-G620</f>
        <v>-107</v>
      </c>
      <c r="H621" s="42">
        <f>H610-H620</f>
        <v>-107</v>
      </c>
    </row>
    <row r="622" spans="1:8" x14ac:dyDescent="0.25">
      <c r="A622" s="1"/>
      <c r="B622" s="11" t="s">
        <v>66</v>
      </c>
      <c r="C622" s="8"/>
      <c r="D622" s="9"/>
      <c r="E622" s="13"/>
      <c r="F622" s="13"/>
      <c r="G622" s="13"/>
      <c r="H622" s="15"/>
    </row>
    <row r="623" spans="1:8" x14ac:dyDescent="0.25">
      <c r="A623" s="1"/>
      <c r="B623" s="43" t="s">
        <v>32</v>
      </c>
      <c r="C623" s="44"/>
      <c r="D623" s="9" t="s">
        <v>18</v>
      </c>
      <c r="E623" s="13">
        <f>E621</f>
        <v>-107</v>
      </c>
      <c r="F623" s="13">
        <f>F621</f>
        <v>-107</v>
      </c>
      <c r="G623" s="13">
        <f>G621</f>
        <v>-107</v>
      </c>
      <c r="H623" s="15">
        <f>H621</f>
        <v>-107</v>
      </c>
    </row>
    <row r="624" spans="1:8" x14ac:dyDescent="0.25">
      <c r="A624" s="1"/>
      <c r="B624" s="7" t="s">
        <v>39</v>
      </c>
      <c r="C624" s="13"/>
      <c r="D624" s="47" t="s">
        <v>14</v>
      </c>
      <c r="E624" s="35">
        <f>-E623+E603</f>
        <v>128.22878745280337</v>
      </c>
      <c r="F624" s="35">
        <f>-F623+F603</f>
        <v>128.22878745280337</v>
      </c>
      <c r="G624" s="35">
        <f>-G623+G603</f>
        <v>128.22878745280337</v>
      </c>
      <c r="H624" s="42">
        <f>-H623+H603</f>
        <v>128.22878745280337</v>
      </c>
    </row>
    <row r="625" spans="1:8" x14ac:dyDescent="0.25">
      <c r="A625" s="1"/>
      <c r="B625" s="11" t="s">
        <v>33</v>
      </c>
      <c r="C625" s="8"/>
      <c r="D625" s="48" t="s">
        <v>14</v>
      </c>
      <c r="E625" s="13">
        <f>-10*E613*LOG(0.3/(4*PI()*E614*$C$5),10)</f>
        <v>83.908488987370035</v>
      </c>
      <c r="F625" s="13">
        <f>-10*F613*LOG(0.3/(4*PI()*F614*$C$5),10)</f>
        <v>89.929088900649646</v>
      </c>
      <c r="G625" s="13">
        <f>-10*G613*LOG(0.3/(4*PI()*G614*$C$5),10)</f>
        <v>95.949688813929271</v>
      </c>
      <c r="H625" s="15">
        <f>-10*H613*LOG(0.3/(4*PI()*H614*$C$5),10)</f>
        <v>71.306714688805911</v>
      </c>
    </row>
    <row r="626" spans="1:8" x14ac:dyDescent="0.25">
      <c r="A626" s="1"/>
      <c r="B626" s="11" t="s">
        <v>41</v>
      </c>
      <c r="C626" s="8"/>
      <c r="D626" s="48" t="s">
        <v>14</v>
      </c>
      <c r="E626" s="13">
        <f>-E624+E625</f>
        <v>-44.320298465433339</v>
      </c>
      <c r="F626" s="13">
        <f>-F624+F625</f>
        <v>-38.299698552153728</v>
      </c>
      <c r="G626" s="13">
        <f>-G624+G625</f>
        <v>-32.279098638874103</v>
      </c>
      <c r="H626" s="15">
        <f>-H624+H625</f>
        <v>-56.922072763997463</v>
      </c>
    </row>
    <row r="627" spans="1:8" x14ac:dyDescent="0.25">
      <c r="A627" s="1"/>
      <c r="B627" s="11" t="s">
        <v>34</v>
      </c>
      <c r="C627" s="8"/>
      <c r="D627" s="48" t="s">
        <v>14</v>
      </c>
      <c r="E627" s="13">
        <f>E625+10*E615*LOG(E616/E614,10)</f>
        <v>95.347628822601322</v>
      </c>
      <c r="F627" s="13">
        <f>F625+10*F615*LOG(F616/F614,10)</f>
        <v>99.863078757561027</v>
      </c>
      <c r="G627" s="13">
        <f>G625+10*G615*LOG(G616/G614,10)</f>
        <v>112.80736857111222</v>
      </c>
      <c r="H627" s="15">
        <f>H625+10*H615*LOG(H616/H614,10)</f>
        <v>120.83034952357744</v>
      </c>
    </row>
    <row r="628" spans="1:8" x14ac:dyDescent="0.25">
      <c r="A628" s="1"/>
      <c r="B628" s="11" t="s">
        <v>41</v>
      </c>
      <c r="C628" s="8"/>
      <c r="D628" s="48" t="s">
        <v>14</v>
      </c>
      <c r="E628" s="13">
        <f>-E624+E627</f>
        <v>-32.881158630202052</v>
      </c>
      <c r="F628" s="13">
        <f>-F624+F627</f>
        <v>-28.365708695242347</v>
      </c>
      <c r="G628" s="13">
        <f>-G624+G627</f>
        <v>-15.421418881691153</v>
      </c>
      <c r="H628" s="15">
        <f>-H624+H627</f>
        <v>-7.3984379292259348</v>
      </c>
    </row>
    <row r="629" spans="1:8" ht="18" x14ac:dyDescent="0.25">
      <c r="A629" s="1"/>
      <c r="B629" s="7" t="s">
        <v>69</v>
      </c>
      <c r="C629" s="44"/>
      <c r="D629" s="47" t="s">
        <v>14</v>
      </c>
      <c r="E629" s="56">
        <f>IF(E628&lt;0,E$26*POWER(10,-E628/(10*E$27)),IF(E626&lt;0,E$24*POWER(10,-E626/(10*E$25)),0.3*POWER(10,E624/(10*E$23))/(4*PI()*$C$5)))</f>
        <v>744.54007265658402</v>
      </c>
      <c r="F629" s="56">
        <f>IF(F628&lt;0,F$26*POWER(10,-F628/(10*F$27)),IF(F626&lt;0,F$24*POWER(10,-F626/(10*F$25)),0.3*POWER(10,F624/(10*F$23))/(4*PI()*$C$5)))</f>
        <v>1427.9269278747729</v>
      </c>
      <c r="G629" s="56">
        <f>IF(G628&lt;0,G$26*POWER(10,-G628/(10*G$27)),IF(G626&lt;0,G$24*POWER(10,-G626/(10*G$25)),0.3*POWER(10,G624/(10*G$23))/(4*PI()*$C$5)))</f>
        <v>3003.4173159666752</v>
      </c>
      <c r="H629" s="57">
        <f>IF(H628&lt;0,H$26*POWER(10,-H628/(10*H$27)),IF(H626&lt;0,H$24*POWER(10,-H626/(10*H$25)),0.3*POWER(10,H624/(10*H$23))/(4*PI()*$C$5)))</f>
        <v>1924.4922931000062</v>
      </c>
    </row>
    <row r="630" spans="1:8" ht="18" x14ac:dyDescent="0.25">
      <c r="A630" s="1"/>
      <c r="B630" s="51"/>
      <c r="C630" s="52"/>
      <c r="D630" s="53"/>
      <c r="E630" s="54"/>
      <c r="F630" s="54"/>
      <c r="G630" s="54"/>
      <c r="H630" s="54"/>
    </row>
    <row r="631" spans="1:8" x14ac:dyDescent="0.25">
      <c r="A631" s="1"/>
      <c r="B631" s="51" t="s">
        <v>77</v>
      </c>
      <c r="C631" s="1"/>
      <c r="D631" s="1"/>
      <c r="E631" s="1"/>
      <c r="F631" s="1"/>
      <c r="G631" s="1"/>
      <c r="H631" s="1"/>
    </row>
    <row r="632" spans="1:8" ht="15.75" thickBot="1" x14ac:dyDescent="0.3">
      <c r="A632" s="1"/>
      <c r="B632" s="1" t="s">
        <v>0</v>
      </c>
      <c r="C632" s="1">
        <v>5.85</v>
      </c>
      <c r="D632" s="1"/>
      <c r="E632" s="1" t="s">
        <v>1</v>
      </c>
      <c r="F632" s="1">
        <f>300000000/C632/10^9</f>
        <v>5.1282051282051287E-2</v>
      </c>
      <c r="G632" s="1"/>
      <c r="H632" s="1"/>
    </row>
    <row r="633" spans="1:8" x14ac:dyDescent="0.25">
      <c r="A633" s="1"/>
      <c r="B633" s="2" t="s">
        <v>2</v>
      </c>
      <c r="C633" s="3" t="s">
        <v>3</v>
      </c>
      <c r="D633" s="3" t="s">
        <v>4</v>
      </c>
      <c r="E633" s="4" t="s">
        <v>5</v>
      </c>
      <c r="F633" s="4" t="s">
        <v>6</v>
      </c>
      <c r="G633" s="5" t="s">
        <v>7</v>
      </c>
      <c r="H633" s="6" t="s">
        <v>8</v>
      </c>
    </row>
    <row r="634" spans="1:8" x14ac:dyDescent="0.25">
      <c r="A634" s="1"/>
      <c r="B634" s="7" t="s">
        <v>44</v>
      </c>
      <c r="C634" s="8"/>
      <c r="D634" s="9"/>
      <c r="E634" s="9"/>
      <c r="F634" s="9"/>
      <c r="G634" s="9"/>
      <c r="H634" s="10"/>
    </row>
    <row r="635" spans="1:8" x14ac:dyDescent="0.25">
      <c r="A635" s="1"/>
      <c r="B635" s="11" t="s">
        <v>9</v>
      </c>
      <c r="C635" s="12">
        <v>20</v>
      </c>
      <c r="D635" s="9" t="s">
        <v>10</v>
      </c>
      <c r="E635" s="13">
        <f>C635</f>
        <v>20</v>
      </c>
      <c r="F635" s="13">
        <f>E635</f>
        <v>20</v>
      </c>
      <c r="G635" s="13">
        <f>F635</f>
        <v>20</v>
      </c>
      <c r="H635" s="49">
        <f>G635</f>
        <v>20</v>
      </c>
    </row>
    <row r="636" spans="1:8" x14ac:dyDescent="0.25">
      <c r="A636" s="1"/>
      <c r="B636" s="11" t="s">
        <v>11</v>
      </c>
      <c r="C636" s="12">
        <f>$C$1</f>
        <v>26</v>
      </c>
      <c r="D636" s="9" t="s">
        <v>12</v>
      </c>
      <c r="E636" s="13">
        <f>$C636</f>
        <v>26</v>
      </c>
      <c r="F636" s="13">
        <f>$C636</f>
        <v>26</v>
      </c>
      <c r="G636" s="13">
        <f>$C636</f>
        <v>26</v>
      </c>
      <c r="H636" s="15">
        <f>$C636</f>
        <v>26</v>
      </c>
    </row>
    <row r="637" spans="1:8" x14ac:dyDescent="0.25">
      <c r="A637" s="1"/>
      <c r="B637" s="11" t="s">
        <v>13</v>
      </c>
      <c r="C637" s="12">
        <v>0</v>
      </c>
      <c r="D637" s="9" t="s">
        <v>14</v>
      </c>
      <c r="E637" s="13">
        <f>$C637</f>
        <v>0</v>
      </c>
      <c r="F637" s="13">
        <f t="shared" ref="F637:H638" si="30">$C637</f>
        <v>0</v>
      </c>
      <c r="G637" s="13">
        <f t="shared" si="30"/>
        <v>0</v>
      </c>
      <c r="H637" s="15">
        <f t="shared" si="30"/>
        <v>0</v>
      </c>
    </row>
    <row r="638" spans="1:8" x14ac:dyDescent="0.25">
      <c r="A638" s="1"/>
      <c r="B638" s="11" t="s">
        <v>15</v>
      </c>
      <c r="C638" s="12">
        <v>0</v>
      </c>
      <c r="D638" s="9" t="s">
        <v>14</v>
      </c>
      <c r="E638" s="13">
        <f>$C638</f>
        <v>0</v>
      </c>
      <c r="F638" s="13">
        <f t="shared" si="30"/>
        <v>0</v>
      </c>
      <c r="G638" s="13">
        <f t="shared" si="30"/>
        <v>0</v>
      </c>
      <c r="H638" s="15">
        <f t="shared" si="30"/>
        <v>0</v>
      </c>
    </row>
    <row r="639" spans="1:8" x14ac:dyDescent="0.25">
      <c r="A639" s="1"/>
      <c r="B639" s="11" t="s">
        <v>16</v>
      </c>
      <c r="C639" s="16">
        <v>0</v>
      </c>
      <c r="D639" s="9" t="s">
        <v>17</v>
      </c>
      <c r="E639" s="13">
        <v>0</v>
      </c>
      <c r="F639" s="13">
        <v>0</v>
      </c>
      <c r="G639" s="13">
        <v>0</v>
      </c>
      <c r="H639" s="15">
        <v>0</v>
      </c>
    </row>
    <row r="640" spans="1:8" ht="15.75" thickBot="1" x14ac:dyDescent="0.3">
      <c r="A640" s="1"/>
      <c r="B640" s="17" t="s">
        <v>110</v>
      </c>
      <c r="C640" s="18"/>
      <c r="D640" s="19" t="s">
        <v>18</v>
      </c>
      <c r="E640" s="18">
        <f>E636-SUM(E637:E639)-10*LOG10(C635/1)</f>
        <v>12.989700043360187</v>
      </c>
      <c r="F640" s="18">
        <f>F636-SUM(F637:F639)-10*LOG10(F635/1)</f>
        <v>12.989700043360187</v>
      </c>
      <c r="G640" s="18">
        <f>G636-SUM(G637:G639)-10*LOG10(G635/1)</f>
        <v>12.989700043360187</v>
      </c>
      <c r="H640" s="32">
        <f>H636-SUM(H637:H639)-10*LOG10(H635/1)</f>
        <v>12.989700043360187</v>
      </c>
    </row>
    <row r="641" spans="1:8" ht="15.75" thickBot="1" x14ac:dyDescent="0.3">
      <c r="A641" s="1"/>
      <c r="B641" s="20"/>
      <c r="C641" s="21"/>
      <c r="D641" s="22"/>
      <c r="E641" s="23"/>
      <c r="F641" s="24"/>
      <c r="G641" s="25"/>
      <c r="H641" s="1"/>
    </row>
    <row r="642" spans="1:8" x14ac:dyDescent="0.25">
      <c r="A642" s="1"/>
      <c r="B642" s="26" t="s">
        <v>67</v>
      </c>
      <c r="C642" s="27"/>
      <c r="D642" s="28"/>
      <c r="E642" s="27"/>
      <c r="F642" s="27"/>
      <c r="G642" s="27"/>
      <c r="H642" s="29"/>
    </row>
    <row r="643" spans="1:8" x14ac:dyDescent="0.25">
      <c r="A643" s="1"/>
      <c r="B643" s="7" t="s">
        <v>19</v>
      </c>
      <c r="C643" s="30">
        <v>0.25</v>
      </c>
      <c r="D643" s="9" t="s">
        <v>10</v>
      </c>
      <c r="E643" s="60">
        <f t="shared" ref="E643:H646" si="31">$C643</f>
        <v>0.25</v>
      </c>
      <c r="F643" s="60">
        <f t="shared" si="31"/>
        <v>0.25</v>
      </c>
      <c r="G643" s="60">
        <f t="shared" si="31"/>
        <v>0.25</v>
      </c>
      <c r="H643" s="61">
        <f t="shared" si="31"/>
        <v>0.25</v>
      </c>
    </row>
    <row r="644" spans="1:8" x14ac:dyDescent="0.25">
      <c r="A644" s="1"/>
      <c r="B644" s="11" t="s">
        <v>64</v>
      </c>
      <c r="C644" s="30">
        <v>-114</v>
      </c>
      <c r="D644" s="9" t="s">
        <v>18</v>
      </c>
      <c r="E644" s="13">
        <f t="shared" si="31"/>
        <v>-114</v>
      </c>
      <c r="F644" s="13">
        <f t="shared" si="31"/>
        <v>-114</v>
      </c>
      <c r="G644" s="13">
        <f t="shared" si="31"/>
        <v>-114</v>
      </c>
      <c r="H644" s="15">
        <f t="shared" si="31"/>
        <v>-114</v>
      </c>
    </row>
    <row r="645" spans="1:8" x14ac:dyDescent="0.25">
      <c r="A645" s="1"/>
      <c r="B645" s="11" t="s">
        <v>68</v>
      </c>
      <c r="C645" s="30">
        <v>9</v>
      </c>
      <c r="D645" s="9" t="s">
        <v>14</v>
      </c>
      <c r="E645" s="13">
        <f t="shared" si="31"/>
        <v>9</v>
      </c>
      <c r="F645" s="13">
        <f t="shared" si="31"/>
        <v>9</v>
      </c>
      <c r="G645" s="13">
        <f t="shared" si="31"/>
        <v>9</v>
      </c>
      <c r="H645" s="15">
        <f t="shared" si="31"/>
        <v>9</v>
      </c>
    </row>
    <row r="646" spans="1:8" x14ac:dyDescent="0.25">
      <c r="A646" s="1"/>
      <c r="B646" s="11" t="s">
        <v>21</v>
      </c>
      <c r="C646" s="30">
        <v>2</v>
      </c>
      <c r="D646" s="9" t="s">
        <v>17</v>
      </c>
      <c r="E646" s="13">
        <f t="shared" si="31"/>
        <v>2</v>
      </c>
      <c r="F646" s="13">
        <f t="shared" si="31"/>
        <v>2</v>
      </c>
      <c r="G646" s="13">
        <f t="shared" si="31"/>
        <v>2</v>
      </c>
      <c r="H646" s="15">
        <f t="shared" si="31"/>
        <v>2</v>
      </c>
    </row>
    <row r="647" spans="1:8" ht="15.75" thickBot="1" x14ac:dyDescent="0.3">
      <c r="A647" s="1"/>
      <c r="B647" s="17" t="s">
        <v>78</v>
      </c>
      <c r="C647" s="31"/>
      <c r="D647" s="19" t="s">
        <v>18</v>
      </c>
      <c r="E647" s="18">
        <f>E644-E646+E645</f>
        <v>-107</v>
      </c>
      <c r="F647" s="18">
        <f>F644-F646+F645</f>
        <v>-107</v>
      </c>
      <c r="G647" s="18">
        <f>G644-G646+G645</f>
        <v>-107</v>
      </c>
      <c r="H647" s="32">
        <f>H644-H646+H645</f>
        <v>-107</v>
      </c>
    </row>
    <row r="648" spans="1:8" ht="15.75" thickBot="1" x14ac:dyDescent="0.3">
      <c r="A648" s="1"/>
      <c r="B648" s="20"/>
      <c r="C648" s="23"/>
      <c r="D648" s="22"/>
      <c r="E648" s="23"/>
      <c r="F648" s="24"/>
      <c r="G648" s="25"/>
      <c r="H648" s="1"/>
    </row>
    <row r="649" spans="1:8" x14ac:dyDescent="0.25">
      <c r="A649" s="1"/>
      <c r="B649" s="26" t="s">
        <v>22</v>
      </c>
      <c r="C649" s="33"/>
      <c r="D649" s="34"/>
      <c r="E649" s="33"/>
      <c r="F649" s="33"/>
      <c r="G649" s="33"/>
      <c r="H649" s="29"/>
    </row>
    <row r="650" spans="1:8" x14ac:dyDescent="0.25">
      <c r="A650" s="1"/>
      <c r="B650" s="11" t="s">
        <v>23</v>
      </c>
      <c r="C650" s="35"/>
      <c r="D650" s="36"/>
      <c r="E650" s="37">
        <v>2</v>
      </c>
      <c r="F650" s="37">
        <v>2</v>
      </c>
      <c r="G650" s="37">
        <v>2</v>
      </c>
      <c r="H650" s="38">
        <v>2</v>
      </c>
    </row>
    <row r="651" spans="1:8" x14ac:dyDescent="0.25">
      <c r="A651" s="1"/>
      <c r="B651" s="11" t="s">
        <v>24</v>
      </c>
      <c r="C651" s="35"/>
      <c r="D651" s="36"/>
      <c r="E651" s="13">
        <v>64</v>
      </c>
      <c r="F651" s="13">
        <v>128</v>
      </c>
      <c r="G651" s="13">
        <v>256</v>
      </c>
      <c r="H651" s="15">
        <v>15</v>
      </c>
    </row>
    <row r="652" spans="1:8" x14ac:dyDescent="0.25">
      <c r="A652" s="1"/>
      <c r="B652" s="11" t="s">
        <v>25</v>
      </c>
      <c r="C652" s="35"/>
      <c r="D652" s="36"/>
      <c r="E652" s="37">
        <v>3.8</v>
      </c>
      <c r="F652" s="37">
        <v>3.3</v>
      </c>
      <c r="G652" s="37">
        <v>2.8</v>
      </c>
      <c r="H652" s="38">
        <v>2.7</v>
      </c>
    </row>
    <row r="653" spans="1:8" x14ac:dyDescent="0.25">
      <c r="A653" s="1"/>
      <c r="B653" s="11" t="s">
        <v>26</v>
      </c>
      <c r="C653" s="35"/>
      <c r="D653" s="36"/>
      <c r="E653" s="13">
        <v>128</v>
      </c>
      <c r="F653" s="13">
        <v>256</v>
      </c>
      <c r="G653" s="13">
        <v>1024</v>
      </c>
      <c r="H653" s="15">
        <v>1024</v>
      </c>
    </row>
    <row r="654" spans="1:8" ht="15.75" thickBot="1" x14ac:dyDescent="0.3">
      <c r="A654" s="1"/>
      <c r="B654" s="39" t="s">
        <v>27</v>
      </c>
      <c r="C654" s="18"/>
      <c r="D654" s="19"/>
      <c r="E654" s="40">
        <v>4.3</v>
      </c>
      <c r="F654" s="40">
        <v>3.8</v>
      </c>
      <c r="G654" s="40">
        <v>3.3</v>
      </c>
      <c r="H654" s="41">
        <v>2.7</v>
      </c>
    </row>
    <row r="655" spans="1:8" ht="15.75" thickBot="1" x14ac:dyDescent="0.3">
      <c r="A655" s="1"/>
      <c r="B655" s="1"/>
      <c r="C655" s="1"/>
      <c r="D655" s="1"/>
      <c r="E655" s="1"/>
      <c r="F655" s="1"/>
      <c r="G655" s="1"/>
      <c r="H655" s="1"/>
    </row>
    <row r="656" spans="1:8" x14ac:dyDescent="0.25">
      <c r="A656" s="1"/>
      <c r="B656" s="26" t="s">
        <v>28</v>
      </c>
      <c r="C656" s="27"/>
      <c r="D656" s="28"/>
      <c r="E656" s="27"/>
      <c r="F656" s="27"/>
      <c r="G656" s="27"/>
      <c r="H656" s="29"/>
    </row>
    <row r="657" spans="1:8" x14ac:dyDescent="0.25">
      <c r="A657" s="1"/>
      <c r="B657" s="11" t="s">
        <v>65</v>
      </c>
      <c r="C657" s="12">
        <v>0</v>
      </c>
      <c r="D657" s="9" t="s">
        <v>14</v>
      </c>
      <c r="E657" s="13">
        <f>$C$30</f>
        <v>0</v>
      </c>
      <c r="F657" s="13">
        <f>$C$30</f>
        <v>0</v>
      </c>
      <c r="G657" s="13">
        <f>$C$30</f>
        <v>0</v>
      </c>
      <c r="H657" s="15">
        <f>$C$30</f>
        <v>0</v>
      </c>
    </row>
    <row r="658" spans="1:8" x14ac:dyDescent="0.25">
      <c r="A658" s="1"/>
      <c r="B658" s="7" t="s">
        <v>30</v>
      </c>
      <c r="C658" s="35"/>
      <c r="D658" s="36" t="s">
        <v>18</v>
      </c>
      <c r="E658" s="35">
        <f>E647-E657</f>
        <v>-107</v>
      </c>
      <c r="F658" s="35">
        <f>F647-F657</f>
        <v>-107</v>
      </c>
      <c r="G658" s="35">
        <f>G647-G657</f>
        <v>-107</v>
      </c>
      <c r="H658" s="42">
        <f>H647-H657</f>
        <v>-107</v>
      </c>
    </row>
    <row r="659" spans="1:8" x14ac:dyDescent="0.25">
      <c r="A659" s="1"/>
      <c r="B659" s="11" t="s">
        <v>31</v>
      </c>
      <c r="C659" s="8"/>
      <c r="D659" s="9"/>
      <c r="E659" s="13"/>
      <c r="F659" s="13"/>
      <c r="G659" s="13"/>
      <c r="H659" s="15"/>
    </row>
    <row r="660" spans="1:8" x14ac:dyDescent="0.25">
      <c r="A660" s="1"/>
      <c r="B660" s="43" t="s">
        <v>32</v>
      </c>
      <c r="C660" s="44"/>
      <c r="D660" s="9" t="s">
        <v>18</v>
      </c>
      <c r="E660" s="13">
        <f>E658</f>
        <v>-107</v>
      </c>
      <c r="F660" s="13">
        <f>F658</f>
        <v>-107</v>
      </c>
      <c r="G660" s="13">
        <f>G658</f>
        <v>-107</v>
      </c>
      <c r="H660" s="15">
        <f>H658</f>
        <v>-107</v>
      </c>
    </row>
    <row r="661" spans="1:8" x14ac:dyDescent="0.25">
      <c r="A661" s="1"/>
      <c r="B661" s="7" t="s">
        <v>39</v>
      </c>
      <c r="C661" s="13"/>
      <c r="D661" s="47" t="s">
        <v>14</v>
      </c>
      <c r="E661" s="35">
        <f>-E660+E640</f>
        <v>119.98970004336019</v>
      </c>
      <c r="F661" s="35">
        <f>-F660+F640</f>
        <v>119.98970004336019</v>
      </c>
      <c r="G661" s="35">
        <f>-G660+G640</f>
        <v>119.98970004336019</v>
      </c>
      <c r="H661" s="42">
        <f>-H660+H640</f>
        <v>119.98970004336019</v>
      </c>
    </row>
    <row r="662" spans="1:8" x14ac:dyDescent="0.25">
      <c r="A662" s="1"/>
      <c r="B662" s="11" t="s">
        <v>33</v>
      </c>
      <c r="C662" s="8"/>
      <c r="D662" s="48" t="s">
        <v>14</v>
      </c>
      <c r="E662" s="13">
        <f>-10*E650*LOG(0.3/(4*PI()*E651*$C$5),10)</f>
        <v>83.908488987370035</v>
      </c>
      <c r="F662" s="13">
        <f>-10*F650*LOG(0.3/(4*PI()*F651*$C$5),10)</f>
        <v>89.929088900649646</v>
      </c>
      <c r="G662" s="13">
        <f>-10*G650*LOG(0.3/(4*PI()*G651*$C$5),10)</f>
        <v>95.949688813929271</v>
      </c>
      <c r="H662" s="15">
        <f>-10*H650*LOG(0.3/(4*PI()*H651*$C$5),10)</f>
        <v>71.306714688805911</v>
      </c>
    </row>
    <row r="663" spans="1:8" x14ac:dyDescent="0.25">
      <c r="A663" s="1"/>
      <c r="B663" s="11" t="s">
        <v>41</v>
      </c>
      <c r="C663" s="8"/>
      <c r="D663" s="48" t="s">
        <v>14</v>
      </c>
      <c r="E663" s="13">
        <f>-E661+E662</f>
        <v>-36.081211055990153</v>
      </c>
      <c r="F663" s="13">
        <f>-F661+F662</f>
        <v>-30.060611142710542</v>
      </c>
      <c r="G663" s="13">
        <f>-G661+G662</f>
        <v>-24.040011229430917</v>
      </c>
      <c r="H663" s="15">
        <f>-H661+H662</f>
        <v>-48.682985354554276</v>
      </c>
    </row>
    <row r="664" spans="1:8" x14ac:dyDescent="0.25">
      <c r="A664" s="1"/>
      <c r="B664" s="11" t="s">
        <v>34</v>
      </c>
      <c r="C664" s="8"/>
      <c r="D664" s="48" t="s">
        <v>14</v>
      </c>
      <c r="E664" s="13">
        <f>E662+10*E652*LOG(E653/E651,10)</f>
        <v>95.347628822601322</v>
      </c>
      <c r="F664" s="13">
        <f>F662+10*F652*LOG(F653/F651,10)</f>
        <v>99.863078757561027</v>
      </c>
      <c r="G664" s="13">
        <f>G662+10*G652*LOG(G653/G651,10)</f>
        <v>112.80736857111222</v>
      </c>
      <c r="H664" s="15">
        <f>H662+10*H652*LOG(H653/H651,10)</f>
        <v>120.83034952357744</v>
      </c>
    </row>
    <row r="665" spans="1:8" x14ac:dyDescent="0.25">
      <c r="A665" s="1"/>
      <c r="B665" s="11" t="s">
        <v>41</v>
      </c>
      <c r="C665" s="8"/>
      <c r="D665" s="48" t="s">
        <v>14</v>
      </c>
      <c r="E665" s="13">
        <f>-E661+E664</f>
        <v>-24.642071220758865</v>
      </c>
      <c r="F665" s="13">
        <f>-F661+F664</f>
        <v>-20.12662128579916</v>
      </c>
      <c r="G665" s="13">
        <f>-G661+G664</f>
        <v>-7.1823314722479665</v>
      </c>
      <c r="H665" s="15">
        <f>-H661+H664</f>
        <v>0.84064948021725172</v>
      </c>
    </row>
    <row r="666" spans="1:8" ht="18" x14ac:dyDescent="0.25">
      <c r="A666" s="1"/>
      <c r="B666" s="7" t="s">
        <v>69</v>
      </c>
      <c r="C666" s="44"/>
      <c r="D666" s="47" t="s">
        <v>14</v>
      </c>
      <c r="E666" s="56">
        <f>IF(E665&lt;0,E$26*POWER(10,-E665/(10*E$27)),IF(E663&lt;0,E$24*POWER(10,-E663/(10*E$25)),0.3*POWER(10,E661/(10*E$23))/(4*PI()*$C$5)))</f>
        <v>478.94031266945711</v>
      </c>
      <c r="F666" s="56">
        <f>IF(F665&lt;0,F$26*POWER(10,-F665/(10*F$27)),IF(F663&lt;0,F$24*POWER(10,-F663/(10*F$25)),0.3*POWER(10,F661/(10*F$23))/(4*PI()*$C$5)))</f>
        <v>866.73811241746262</v>
      </c>
      <c r="G666" s="56">
        <f>IF(G665&lt;0,G$26*POWER(10,-G665/(10*G$27)),IF(G663&lt;0,G$24*POWER(10,-G663/(10*G$25)),0.3*POWER(10,G661/(10*G$23))/(4*PI()*$C$5)))</f>
        <v>1690.2321760843333</v>
      </c>
      <c r="H666" s="57">
        <f>IF(H665&lt;0,H$26*POWER(10,-H665/(10*H$27)),IF(H663&lt;0,H$24*POWER(10,-H663/(10*H$25)),0.3*POWER(10,H661/(10*H$23))/(4*PI()*$C$5)))</f>
        <v>953.15776600427341</v>
      </c>
    </row>
    <row r="667" spans="1:8" x14ac:dyDescent="0.25">
      <c r="A667" s="1"/>
      <c r="B667" s="1"/>
      <c r="C667" s="1"/>
      <c r="D667" s="1"/>
      <c r="E667" s="1"/>
      <c r="F667" s="1"/>
      <c r="G667" s="1"/>
      <c r="H667" s="1"/>
    </row>
    <row r="668" spans="1:8" ht="18" x14ac:dyDescent="0.25">
      <c r="A668" s="94" t="s">
        <v>126</v>
      </c>
      <c r="B668" s="66"/>
      <c r="C668" s="95"/>
      <c r="D668" s="96"/>
      <c r="E668" s="97"/>
      <c r="F668" s="97"/>
      <c r="G668" s="97"/>
      <c r="H668" s="97"/>
    </row>
    <row r="669" spans="1:8" x14ac:dyDescent="0.25">
      <c r="B669" s="50" t="s">
        <v>45</v>
      </c>
    </row>
    <row r="670" spans="1:8" x14ac:dyDescent="0.25">
      <c r="B670" s="50" t="s">
        <v>46</v>
      </c>
    </row>
    <row r="671" spans="1:8" ht="15.75" thickBot="1" x14ac:dyDescent="0.3">
      <c r="B671" s="1" t="s">
        <v>0</v>
      </c>
      <c r="C671" s="1">
        <v>5.85</v>
      </c>
      <c r="D671" s="1"/>
      <c r="E671" s="1" t="s">
        <v>1</v>
      </c>
      <c r="F671" s="1">
        <f>300000000/C671/10^9</f>
        <v>5.1282051282051287E-2</v>
      </c>
      <c r="G671" s="1"/>
      <c r="H671" s="1"/>
    </row>
    <row r="672" spans="1:8" x14ac:dyDescent="0.25">
      <c r="B672" s="2" t="s">
        <v>2</v>
      </c>
      <c r="C672" s="3" t="s">
        <v>3</v>
      </c>
      <c r="D672" s="3" t="s">
        <v>4</v>
      </c>
      <c r="E672" s="4" t="s">
        <v>5</v>
      </c>
      <c r="F672" s="4" t="s">
        <v>6</v>
      </c>
      <c r="G672" s="5" t="s">
        <v>7</v>
      </c>
      <c r="H672" s="6" t="s">
        <v>8</v>
      </c>
    </row>
    <row r="673" spans="2:8" x14ac:dyDescent="0.25">
      <c r="B673" s="7" t="s">
        <v>62</v>
      </c>
      <c r="C673" s="8"/>
      <c r="D673" s="9"/>
      <c r="E673" s="9"/>
      <c r="F673" s="9"/>
      <c r="G673" s="9"/>
      <c r="H673" s="10"/>
    </row>
    <row r="674" spans="2:8" x14ac:dyDescent="0.25">
      <c r="B674" s="11" t="s">
        <v>9</v>
      </c>
      <c r="C674" s="12">
        <v>1</v>
      </c>
      <c r="D674" s="9" t="s">
        <v>10</v>
      </c>
      <c r="E674" s="13">
        <v>1</v>
      </c>
      <c r="F674" s="13">
        <v>1</v>
      </c>
      <c r="G674" s="13">
        <v>1</v>
      </c>
      <c r="H674" s="14">
        <v>1</v>
      </c>
    </row>
    <row r="675" spans="2:8" x14ac:dyDescent="0.25">
      <c r="B675" s="11" t="s">
        <v>11</v>
      </c>
      <c r="C675" s="12">
        <f>$C$1</f>
        <v>26</v>
      </c>
      <c r="D675" s="9" t="s">
        <v>12</v>
      </c>
      <c r="E675" s="13">
        <f>$C675</f>
        <v>26</v>
      </c>
      <c r="F675" s="13">
        <f>$C675</f>
        <v>26</v>
      </c>
      <c r="G675" s="13">
        <f>$C675</f>
        <v>26</v>
      </c>
      <c r="H675" s="15">
        <f>$C675</f>
        <v>26</v>
      </c>
    </row>
    <row r="676" spans="2:8" x14ac:dyDescent="0.25">
      <c r="B676" s="11" t="s">
        <v>13</v>
      </c>
      <c r="C676" s="12">
        <v>0</v>
      </c>
      <c r="D676" s="9" t="s">
        <v>14</v>
      </c>
      <c r="E676" s="13">
        <f>$C676</f>
        <v>0</v>
      </c>
      <c r="F676" s="13">
        <f t="shared" ref="F676:H677" si="32">$C676</f>
        <v>0</v>
      </c>
      <c r="G676" s="13">
        <f t="shared" si="32"/>
        <v>0</v>
      </c>
      <c r="H676" s="15">
        <f t="shared" si="32"/>
        <v>0</v>
      </c>
    </row>
    <row r="677" spans="2:8" x14ac:dyDescent="0.25">
      <c r="B677" s="11" t="s">
        <v>15</v>
      </c>
      <c r="C677" s="12">
        <v>15</v>
      </c>
      <c r="D677" s="9" t="s">
        <v>14</v>
      </c>
      <c r="E677" s="13">
        <f>$C677</f>
        <v>15</v>
      </c>
      <c r="F677" s="13">
        <f t="shared" si="32"/>
        <v>15</v>
      </c>
      <c r="G677" s="13">
        <f t="shared" si="32"/>
        <v>15</v>
      </c>
      <c r="H677" s="15">
        <f t="shared" si="32"/>
        <v>15</v>
      </c>
    </row>
    <row r="678" spans="2:8" x14ac:dyDescent="0.25">
      <c r="B678" s="11" t="s">
        <v>16</v>
      </c>
      <c r="C678" s="16">
        <v>0</v>
      </c>
      <c r="D678" s="9" t="s">
        <v>17</v>
      </c>
      <c r="E678" s="13">
        <v>0</v>
      </c>
      <c r="F678" s="13">
        <v>0</v>
      </c>
      <c r="G678" s="13">
        <v>0</v>
      </c>
      <c r="H678" s="15">
        <v>0</v>
      </c>
    </row>
    <row r="679" spans="2:8" ht="15.75" thickBot="1" x14ac:dyDescent="0.3">
      <c r="B679" s="17" t="s">
        <v>110</v>
      </c>
      <c r="C679" s="18"/>
      <c r="D679" s="19" t="s">
        <v>18</v>
      </c>
      <c r="E679" s="18">
        <f>E675-SUM(E676:E678)-10*LOG10(E674/1)</f>
        <v>11</v>
      </c>
      <c r="F679" s="18">
        <f>F675-SUM(F676:F678)-10*LOG10(F674/1)</f>
        <v>11</v>
      </c>
      <c r="G679" s="18">
        <f>G675-SUM(G676:G678)-10*LOG10(G674/1)</f>
        <v>11</v>
      </c>
      <c r="H679" s="32">
        <f>H675-SUM(H676:H678)-10*LOG10(H674/1)</f>
        <v>11</v>
      </c>
    </row>
    <row r="680" spans="2:8" ht="15.75" thickBot="1" x14ac:dyDescent="0.3">
      <c r="B680" s="20"/>
      <c r="C680" s="21"/>
      <c r="D680" s="22"/>
      <c r="E680" s="23"/>
      <c r="F680" s="24"/>
      <c r="G680" s="25"/>
      <c r="H680" s="1"/>
    </row>
    <row r="681" spans="2:8" x14ac:dyDescent="0.25">
      <c r="B681" s="26" t="s">
        <v>72</v>
      </c>
      <c r="C681" s="27"/>
      <c r="D681" s="28"/>
      <c r="E681" s="27"/>
      <c r="F681" s="27"/>
      <c r="G681" s="27"/>
      <c r="H681" s="29"/>
    </row>
    <row r="682" spans="2:8" x14ac:dyDescent="0.25">
      <c r="B682" s="7" t="s">
        <v>19</v>
      </c>
      <c r="C682" s="30">
        <v>20</v>
      </c>
      <c r="D682" s="9" t="s">
        <v>10</v>
      </c>
      <c r="E682" s="13">
        <f t="shared" ref="E682:H684" si="33">$C682</f>
        <v>20</v>
      </c>
      <c r="F682" s="13">
        <f t="shared" si="33"/>
        <v>20</v>
      </c>
      <c r="G682" s="13">
        <f t="shared" si="33"/>
        <v>20</v>
      </c>
      <c r="H682" s="15">
        <f t="shared" si="33"/>
        <v>20</v>
      </c>
    </row>
    <row r="683" spans="2:8" x14ac:dyDescent="0.25">
      <c r="B683" s="11" t="s">
        <v>73</v>
      </c>
      <c r="C683" s="30">
        <v>-91</v>
      </c>
      <c r="D683" s="9" t="s">
        <v>12</v>
      </c>
      <c r="E683" s="13">
        <f t="shared" si="33"/>
        <v>-91</v>
      </c>
      <c r="F683" s="13">
        <f t="shared" si="33"/>
        <v>-91</v>
      </c>
      <c r="G683" s="13">
        <f t="shared" si="33"/>
        <v>-91</v>
      </c>
      <c r="H683" s="15">
        <f t="shared" si="33"/>
        <v>-91</v>
      </c>
    </row>
    <row r="684" spans="2:8" x14ac:dyDescent="0.25">
      <c r="B684" s="11" t="s">
        <v>21</v>
      </c>
      <c r="C684" s="30">
        <v>2</v>
      </c>
      <c r="D684" s="9" t="s">
        <v>17</v>
      </c>
      <c r="E684" s="13">
        <f t="shared" si="33"/>
        <v>2</v>
      </c>
      <c r="F684" s="13">
        <f t="shared" si="33"/>
        <v>2</v>
      </c>
      <c r="G684" s="13">
        <f t="shared" si="33"/>
        <v>2</v>
      </c>
      <c r="H684" s="15">
        <f t="shared" si="33"/>
        <v>2</v>
      </c>
    </row>
    <row r="685" spans="2:8" ht="15.75" thickBot="1" x14ac:dyDescent="0.3">
      <c r="B685" s="17" t="s">
        <v>63</v>
      </c>
      <c r="C685" s="31"/>
      <c r="D685" s="19" t="s">
        <v>18</v>
      </c>
      <c r="E685" s="18">
        <f>E683-E684-10*LOG10(E682)</f>
        <v>-106.01029995663981</v>
      </c>
      <c r="F685" s="18">
        <f>F683-F684-10*LOG10(F682)</f>
        <v>-106.01029995663981</v>
      </c>
      <c r="G685" s="18">
        <f>G683-G684-10*LOG10(G682)</f>
        <v>-106.01029995663981</v>
      </c>
      <c r="H685" s="32">
        <f>H683-H684-10*LOG10(H682)</f>
        <v>-106.01029995663981</v>
      </c>
    </row>
    <row r="686" spans="2:8" ht="15.75" thickBot="1" x14ac:dyDescent="0.3">
      <c r="B686" s="20"/>
      <c r="C686" s="23"/>
      <c r="D686" s="22"/>
      <c r="E686" s="23"/>
      <c r="F686" s="24"/>
      <c r="G686" s="25"/>
      <c r="H686" s="1"/>
    </row>
    <row r="687" spans="2:8" x14ac:dyDescent="0.25">
      <c r="B687" s="26" t="s">
        <v>22</v>
      </c>
      <c r="C687" s="33"/>
      <c r="D687" s="34"/>
      <c r="E687" s="33"/>
      <c r="F687" s="33"/>
      <c r="G687" s="33"/>
      <c r="H687" s="29"/>
    </row>
    <row r="688" spans="2:8" x14ac:dyDescent="0.25">
      <c r="B688" s="11" t="s">
        <v>23</v>
      </c>
      <c r="C688" s="35"/>
      <c r="D688" s="36"/>
      <c r="E688" s="37">
        <v>2</v>
      </c>
      <c r="F688" s="37">
        <v>2</v>
      </c>
      <c r="G688" s="37">
        <v>2</v>
      </c>
      <c r="H688" s="38">
        <v>2</v>
      </c>
    </row>
    <row r="689" spans="2:8" x14ac:dyDescent="0.25">
      <c r="B689" s="11" t="s">
        <v>24</v>
      </c>
      <c r="C689" s="35"/>
      <c r="D689" s="36"/>
      <c r="E689" s="13">
        <v>64</v>
      </c>
      <c r="F689" s="13">
        <v>128</v>
      </c>
      <c r="G689" s="13">
        <v>256</v>
      </c>
      <c r="H689" s="15">
        <v>15</v>
      </c>
    </row>
    <row r="690" spans="2:8" x14ac:dyDescent="0.25">
      <c r="B690" s="11" t="s">
        <v>25</v>
      </c>
      <c r="C690" s="35"/>
      <c r="D690" s="36"/>
      <c r="E690" s="37">
        <v>3.8</v>
      </c>
      <c r="F690" s="37">
        <v>3.3</v>
      </c>
      <c r="G690" s="37">
        <v>2.8</v>
      </c>
      <c r="H690" s="38">
        <v>2.7</v>
      </c>
    </row>
    <row r="691" spans="2:8" x14ac:dyDescent="0.25">
      <c r="B691" s="11" t="s">
        <v>26</v>
      </c>
      <c r="C691" s="35"/>
      <c r="D691" s="36"/>
      <c r="E691" s="13">
        <v>128</v>
      </c>
      <c r="F691" s="13">
        <v>256</v>
      </c>
      <c r="G691" s="13">
        <v>1024</v>
      </c>
      <c r="H691" s="15">
        <v>1024</v>
      </c>
    </row>
    <row r="692" spans="2:8" ht="15.75" thickBot="1" x14ac:dyDescent="0.3">
      <c r="B692" s="39" t="s">
        <v>27</v>
      </c>
      <c r="C692" s="18"/>
      <c r="D692" s="19"/>
      <c r="E692" s="40">
        <v>4.3</v>
      </c>
      <c r="F692" s="40">
        <v>3.8</v>
      </c>
      <c r="G692" s="40">
        <v>3.3</v>
      </c>
      <c r="H692" s="41">
        <v>2.7</v>
      </c>
    </row>
    <row r="693" spans="2:8" ht="15.75" thickBot="1" x14ac:dyDescent="0.3">
      <c r="B693" s="1"/>
      <c r="C693" s="1"/>
      <c r="D693" s="1"/>
      <c r="E693" s="1"/>
      <c r="F693" s="1"/>
      <c r="G693" s="1"/>
      <c r="H693" s="1"/>
    </row>
    <row r="694" spans="2:8" x14ac:dyDescent="0.25">
      <c r="B694" s="26" t="s">
        <v>28</v>
      </c>
      <c r="C694" s="27"/>
      <c r="D694" s="28"/>
      <c r="E694" s="27"/>
      <c r="F694" s="27"/>
      <c r="G694" s="27"/>
      <c r="H694" s="29"/>
    </row>
    <row r="695" spans="2:8" x14ac:dyDescent="0.25">
      <c r="B695" s="11" t="s">
        <v>29</v>
      </c>
      <c r="C695" s="12">
        <v>8</v>
      </c>
      <c r="D695" s="9" t="s">
        <v>14</v>
      </c>
      <c r="E695" s="13">
        <f>C695</f>
        <v>8</v>
      </c>
      <c r="F695" s="13">
        <f>E695</f>
        <v>8</v>
      </c>
      <c r="G695" s="13">
        <f>F695</f>
        <v>8</v>
      </c>
      <c r="H695" s="15">
        <f>G695</f>
        <v>8</v>
      </c>
    </row>
    <row r="696" spans="2:8" x14ac:dyDescent="0.25">
      <c r="B696" s="7" t="s">
        <v>30</v>
      </c>
      <c r="C696" s="35"/>
      <c r="D696" s="36" t="s">
        <v>18</v>
      </c>
      <c r="E696" s="35">
        <f>E685-E695</f>
        <v>-114.01029995663981</v>
      </c>
      <c r="F696" s="35">
        <f>F685-F695</f>
        <v>-114.01029995663981</v>
      </c>
      <c r="G696" s="35">
        <f>G685-G695</f>
        <v>-114.01029995663981</v>
      </c>
      <c r="H696" s="42">
        <f>H685-H695</f>
        <v>-114.01029995663981</v>
      </c>
    </row>
    <row r="697" spans="2:8" x14ac:dyDescent="0.25">
      <c r="B697" s="11" t="s">
        <v>66</v>
      </c>
      <c r="C697" s="8"/>
      <c r="D697" s="9"/>
      <c r="E697" s="13"/>
      <c r="F697" s="13"/>
      <c r="G697" s="13"/>
      <c r="H697" s="15"/>
    </row>
    <row r="698" spans="2:8" x14ac:dyDescent="0.25">
      <c r="B698" s="43" t="s">
        <v>32</v>
      </c>
      <c r="C698" s="44"/>
      <c r="D698" s="9" t="s">
        <v>18</v>
      </c>
      <c r="E698" s="13">
        <f>E696-E678</f>
        <v>-114.01029995663981</v>
      </c>
      <c r="F698" s="13">
        <f>F696-F678</f>
        <v>-114.01029995663981</v>
      </c>
      <c r="G698" s="13">
        <f>G696-G678</f>
        <v>-114.01029995663981</v>
      </c>
      <c r="H698" s="13">
        <f>H696-H678</f>
        <v>-114.01029995663981</v>
      </c>
    </row>
    <row r="699" spans="2:8" x14ac:dyDescent="0.25">
      <c r="B699" s="7" t="s">
        <v>39</v>
      </c>
      <c r="C699" s="13"/>
      <c r="D699" s="47" t="s">
        <v>14</v>
      </c>
      <c r="E699" s="35">
        <f>-E698+E679</f>
        <v>125.01029995663981</v>
      </c>
      <c r="F699" s="35">
        <f>-F698+F679</f>
        <v>125.01029995663981</v>
      </c>
      <c r="G699" s="35">
        <f>-G698+G679</f>
        <v>125.01029995663981</v>
      </c>
      <c r="H699" s="42">
        <f>-H698+H679</f>
        <v>125.01029995663981</v>
      </c>
    </row>
    <row r="700" spans="2:8" x14ac:dyDescent="0.25">
      <c r="B700" s="11" t="s">
        <v>33</v>
      </c>
      <c r="C700" s="8"/>
      <c r="D700" s="48" t="s">
        <v>14</v>
      </c>
      <c r="E700" s="13">
        <f>-10*E688*LOG(0.3/(4*PI()*E689*$C$5),10)</f>
        <v>83.908488987370035</v>
      </c>
      <c r="F700" s="13">
        <f>-10*F688*LOG(0.3/(4*PI()*F689*$C$5),10)</f>
        <v>89.929088900649646</v>
      </c>
      <c r="G700" s="13">
        <f>-10*G688*LOG(0.3/(4*PI()*G689*$C$5),10)</f>
        <v>95.949688813929271</v>
      </c>
      <c r="H700" s="15">
        <f>-10*H688*LOG(0.3/(4*PI()*H689*$C$5),10)</f>
        <v>71.306714688805911</v>
      </c>
    </row>
    <row r="701" spans="2:8" x14ac:dyDescent="0.25">
      <c r="B701" s="11" t="s">
        <v>41</v>
      </c>
      <c r="C701" s="8"/>
      <c r="D701" s="48" t="s">
        <v>14</v>
      </c>
      <c r="E701" s="13">
        <f>-E699+E700</f>
        <v>-41.101810969269778</v>
      </c>
      <c r="F701" s="13">
        <f>-F699+F700</f>
        <v>-35.081211055990167</v>
      </c>
      <c r="G701" s="13">
        <f>-G699+G700</f>
        <v>-29.060611142710542</v>
      </c>
      <c r="H701" s="15">
        <f>-H699+H700</f>
        <v>-53.703585267833901</v>
      </c>
    </row>
    <row r="702" spans="2:8" x14ac:dyDescent="0.25">
      <c r="B702" s="11" t="s">
        <v>34</v>
      </c>
      <c r="C702" s="8"/>
      <c r="D702" s="48" t="s">
        <v>14</v>
      </c>
      <c r="E702" s="13">
        <f>E700+10*E690*LOG(E691/E689,10)</f>
        <v>95.347628822601322</v>
      </c>
      <c r="F702" s="13">
        <f>F700+10*F690*LOG(F691/F689,10)</f>
        <v>99.863078757561027</v>
      </c>
      <c r="G702" s="13">
        <f>G700+10*G690*LOG(G691/G689,10)</f>
        <v>112.80736857111222</v>
      </c>
      <c r="H702" s="15">
        <f>H700+10*H690*LOG(H691/H689,10)</f>
        <v>120.83034952357744</v>
      </c>
    </row>
    <row r="703" spans="2:8" x14ac:dyDescent="0.25">
      <c r="B703" s="11" t="s">
        <v>41</v>
      </c>
      <c r="C703" s="8"/>
      <c r="D703" s="48" t="s">
        <v>14</v>
      </c>
      <c r="E703" s="13">
        <f>-E699+E702</f>
        <v>-29.66267113403849</v>
      </c>
      <c r="F703" s="13">
        <f>-F699+F702</f>
        <v>-25.147221199078786</v>
      </c>
      <c r="G703" s="13">
        <f>-G699+G702</f>
        <v>-12.202931385527592</v>
      </c>
      <c r="H703" s="15">
        <f>-H699+H702</f>
        <v>-4.1799504330623733</v>
      </c>
    </row>
    <row r="704" spans="2:8" ht="18" x14ac:dyDescent="0.25">
      <c r="B704" s="7" t="s">
        <v>69</v>
      </c>
      <c r="C704" s="44"/>
      <c r="D704" s="47" t="s">
        <v>14</v>
      </c>
      <c r="E704" s="56">
        <f>IF(E703&lt;0,E$26*POWER(10,-E703/(10*E$27)),IF(E701&lt;0,E$24*POWER(10,-E701/(10*E$25)),0.3*POWER(10,E699/(10*E$23))/(4*PI()*$C$5)))</f>
        <v>626.67090371222378</v>
      </c>
      <c r="F704" s="56">
        <f>IF(F703&lt;0,F$26*POWER(10,-F703/(10*F$27)),IF(F701&lt;0,F$24*POWER(10,-F701/(10*F$25)),0.3*POWER(10,F699/(10*F$23))/(4*PI()*$C$5)))</f>
        <v>1174.9217520418492</v>
      </c>
      <c r="G704" s="56">
        <f>IF(G703&lt;0,G$26*POWER(10,-G703/(10*G$27)),IF(G701&lt;0,G$24*POWER(10,-G701/(10*G$25)),0.3*POWER(10,G699/(10*G$23))/(4*PI()*$C$5)))</f>
        <v>2399.3066416174238</v>
      </c>
      <c r="H704" s="57">
        <f>IF(H703&lt;0,H$26*POWER(10,-H703/(10*H$27)),IF(H701&lt;0,H$24*POWER(10,-H701/(10*H$25)),0.3*POWER(10,H699/(10*H$23))/(4*PI()*$C$5)))</f>
        <v>1462.5574541922726</v>
      </c>
    </row>
    <row r="705" spans="2:8" ht="18" x14ac:dyDescent="0.25">
      <c r="B705" s="51"/>
      <c r="C705" s="52"/>
      <c r="D705" s="53"/>
      <c r="E705" s="54"/>
      <c r="F705" s="54"/>
      <c r="G705" s="54"/>
      <c r="H705" s="54"/>
    </row>
    <row r="706" spans="2:8" x14ac:dyDescent="0.25">
      <c r="B706" s="51" t="s">
        <v>47</v>
      </c>
    </row>
    <row r="707" spans="2:8" ht="15.75" thickBot="1" x14ac:dyDescent="0.3">
      <c r="B707" s="1" t="s">
        <v>0</v>
      </c>
      <c r="C707" s="1">
        <v>5.85</v>
      </c>
      <c r="D707" s="1"/>
      <c r="E707" s="1" t="s">
        <v>1</v>
      </c>
      <c r="F707" s="1">
        <f>300000000/C707/10^9</f>
        <v>5.1282051282051287E-2</v>
      </c>
      <c r="G707" s="1"/>
      <c r="H707" s="1"/>
    </row>
    <row r="708" spans="2:8" x14ac:dyDescent="0.25">
      <c r="B708" s="2" t="s">
        <v>2</v>
      </c>
      <c r="C708" s="3" t="s">
        <v>3</v>
      </c>
      <c r="D708" s="3" t="s">
        <v>4</v>
      </c>
      <c r="E708" s="4" t="s">
        <v>5</v>
      </c>
      <c r="F708" s="4" t="s">
        <v>6</v>
      </c>
      <c r="G708" s="5" t="s">
        <v>7</v>
      </c>
      <c r="H708" s="6" t="s">
        <v>8</v>
      </c>
    </row>
    <row r="709" spans="2:8" x14ac:dyDescent="0.25">
      <c r="B709" s="7" t="s">
        <v>42</v>
      </c>
      <c r="C709" s="8"/>
      <c r="D709" s="9"/>
      <c r="E709" s="9"/>
      <c r="F709" s="9"/>
      <c r="G709" s="9"/>
      <c r="H709" s="10"/>
    </row>
    <row r="710" spans="2:8" x14ac:dyDescent="0.25">
      <c r="B710" s="11" t="s">
        <v>9</v>
      </c>
      <c r="C710" s="12">
        <v>20</v>
      </c>
      <c r="D710" s="9" t="s">
        <v>10</v>
      </c>
      <c r="E710" s="13">
        <f>C710</f>
        <v>20</v>
      </c>
      <c r="F710" s="13">
        <f>E710</f>
        <v>20</v>
      </c>
      <c r="G710" s="13">
        <f>F710</f>
        <v>20</v>
      </c>
      <c r="H710" s="49">
        <f>G710</f>
        <v>20</v>
      </c>
    </row>
    <row r="711" spans="2:8" x14ac:dyDescent="0.25">
      <c r="B711" s="11" t="s">
        <v>11</v>
      </c>
      <c r="C711" s="12">
        <f>$C$1</f>
        <v>26</v>
      </c>
      <c r="D711" s="9" t="s">
        <v>12</v>
      </c>
      <c r="E711" s="13">
        <f>$C711</f>
        <v>26</v>
      </c>
      <c r="F711" s="13">
        <f>$C711</f>
        <v>26</v>
      </c>
      <c r="G711" s="13">
        <f>$C711</f>
        <v>26</v>
      </c>
      <c r="H711" s="15">
        <f>$C711</f>
        <v>26</v>
      </c>
    </row>
    <row r="712" spans="2:8" x14ac:dyDescent="0.25">
      <c r="B712" s="11" t="s">
        <v>13</v>
      </c>
      <c r="C712" s="12">
        <v>0</v>
      </c>
      <c r="D712" s="9" t="s">
        <v>14</v>
      </c>
      <c r="E712" s="13">
        <f>$C712</f>
        <v>0</v>
      </c>
      <c r="F712" s="13">
        <f t="shared" ref="F712:H713" si="34">$C712</f>
        <v>0</v>
      </c>
      <c r="G712" s="13">
        <f t="shared" si="34"/>
        <v>0</v>
      </c>
      <c r="H712" s="15">
        <f t="shared" si="34"/>
        <v>0</v>
      </c>
    </row>
    <row r="713" spans="2:8" x14ac:dyDescent="0.25">
      <c r="B713" s="11" t="s">
        <v>15</v>
      </c>
      <c r="C713" s="12">
        <v>15</v>
      </c>
      <c r="D713" s="9" t="s">
        <v>14</v>
      </c>
      <c r="E713" s="13">
        <f>$C713</f>
        <v>15</v>
      </c>
      <c r="F713" s="13">
        <f t="shared" si="34"/>
        <v>15</v>
      </c>
      <c r="G713" s="13">
        <f t="shared" si="34"/>
        <v>15</v>
      </c>
      <c r="H713" s="15">
        <f t="shared" si="34"/>
        <v>15</v>
      </c>
    </row>
    <row r="714" spans="2:8" x14ac:dyDescent="0.25">
      <c r="B714" s="11" t="s">
        <v>16</v>
      </c>
      <c r="C714" s="16">
        <v>0</v>
      </c>
      <c r="D714" s="9" t="s">
        <v>17</v>
      </c>
      <c r="E714" s="13">
        <v>0</v>
      </c>
      <c r="F714" s="13">
        <v>0</v>
      </c>
      <c r="G714" s="13">
        <v>0</v>
      </c>
      <c r="H714" s="15">
        <v>0</v>
      </c>
    </row>
    <row r="715" spans="2:8" ht="15.75" thickBot="1" x14ac:dyDescent="0.3">
      <c r="B715" s="17" t="s">
        <v>110</v>
      </c>
      <c r="C715" s="18"/>
      <c r="D715" s="19" t="s">
        <v>18</v>
      </c>
      <c r="E715" s="18">
        <f>E711-SUM(E712:E714)-10*LOG10(C710/1)</f>
        <v>-2.0102999566398125</v>
      </c>
      <c r="F715" s="18">
        <f>F711-SUM(F712:F714)-10*LOG10(F710/1)</f>
        <v>-2.0102999566398125</v>
      </c>
      <c r="G715" s="18">
        <f>G711-SUM(G712:G714)-10*LOG10(G710/1)</f>
        <v>-2.0102999566398125</v>
      </c>
      <c r="H715" s="32">
        <f>H711-SUM(H712:H714)-10*LOG10(H710/1)</f>
        <v>-2.0102999566398125</v>
      </c>
    </row>
    <row r="716" spans="2:8" ht="15.75" thickBot="1" x14ac:dyDescent="0.3">
      <c r="B716" s="20"/>
      <c r="C716" s="21"/>
      <c r="D716" s="22"/>
      <c r="E716" s="23"/>
      <c r="F716" s="24"/>
      <c r="G716" s="25"/>
      <c r="H716" s="1"/>
    </row>
    <row r="717" spans="2:8" x14ac:dyDescent="0.25">
      <c r="B717" s="26" t="s">
        <v>72</v>
      </c>
      <c r="C717" s="27"/>
      <c r="D717" s="28"/>
      <c r="E717" s="27"/>
      <c r="F717" s="27"/>
      <c r="G717" s="27"/>
      <c r="H717" s="29"/>
    </row>
    <row r="718" spans="2:8" x14ac:dyDescent="0.25">
      <c r="B718" s="7" t="s">
        <v>19</v>
      </c>
      <c r="C718" s="30">
        <v>20</v>
      </c>
      <c r="D718" s="9" t="s">
        <v>10</v>
      </c>
      <c r="E718" s="13">
        <f t="shared" ref="E718:H720" si="35">$C718</f>
        <v>20</v>
      </c>
      <c r="F718" s="13">
        <f t="shared" si="35"/>
        <v>20</v>
      </c>
      <c r="G718" s="13">
        <f t="shared" si="35"/>
        <v>20</v>
      </c>
      <c r="H718" s="15">
        <f t="shared" si="35"/>
        <v>20</v>
      </c>
    </row>
    <row r="719" spans="2:8" x14ac:dyDescent="0.25">
      <c r="B719" s="11" t="s">
        <v>73</v>
      </c>
      <c r="C719" s="30">
        <v>-91</v>
      </c>
      <c r="D719" s="9" t="s">
        <v>12</v>
      </c>
      <c r="E719" s="13">
        <f t="shared" si="35"/>
        <v>-91</v>
      </c>
      <c r="F719" s="13">
        <f t="shared" si="35"/>
        <v>-91</v>
      </c>
      <c r="G719" s="13">
        <f t="shared" si="35"/>
        <v>-91</v>
      </c>
      <c r="H719" s="15">
        <f t="shared" si="35"/>
        <v>-91</v>
      </c>
    </row>
    <row r="720" spans="2:8" x14ac:dyDescent="0.25">
      <c r="B720" s="11" t="s">
        <v>21</v>
      </c>
      <c r="C720" s="30">
        <v>2</v>
      </c>
      <c r="D720" s="9" t="s">
        <v>17</v>
      </c>
      <c r="E720" s="13">
        <f t="shared" si="35"/>
        <v>2</v>
      </c>
      <c r="F720" s="13">
        <f t="shared" si="35"/>
        <v>2</v>
      </c>
      <c r="G720" s="13">
        <f t="shared" si="35"/>
        <v>2</v>
      </c>
      <c r="H720" s="15">
        <f t="shared" si="35"/>
        <v>2</v>
      </c>
    </row>
    <row r="721" spans="2:8" ht="15.75" thickBot="1" x14ac:dyDescent="0.3">
      <c r="B721" s="17" t="s">
        <v>63</v>
      </c>
      <c r="C721" s="31"/>
      <c r="D721" s="19" t="s">
        <v>18</v>
      </c>
      <c r="E721" s="18">
        <f>E719-E720-10*LOG10(E718)</f>
        <v>-106.01029995663981</v>
      </c>
      <c r="F721" s="18">
        <f>F719-F720-10*LOG10(F718)</f>
        <v>-106.01029995663981</v>
      </c>
      <c r="G721" s="18">
        <f>G719-G720-10*LOG10(G718)</f>
        <v>-106.01029995663981</v>
      </c>
      <c r="H721" s="32">
        <f>H719-H720-10*LOG10(H718)</f>
        <v>-106.01029995663981</v>
      </c>
    </row>
    <row r="722" spans="2:8" ht="15.75" thickBot="1" x14ac:dyDescent="0.3">
      <c r="B722" s="20"/>
      <c r="C722" s="23"/>
      <c r="D722" s="22"/>
      <c r="E722" s="23"/>
      <c r="F722" s="24"/>
      <c r="G722" s="25"/>
      <c r="H722" s="1"/>
    </row>
    <row r="723" spans="2:8" x14ac:dyDescent="0.25">
      <c r="B723" s="26" t="s">
        <v>22</v>
      </c>
      <c r="C723" s="33"/>
      <c r="D723" s="34"/>
      <c r="E723" s="33"/>
      <c r="F723" s="33"/>
      <c r="G723" s="33"/>
      <c r="H723" s="29"/>
    </row>
    <row r="724" spans="2:8" x14ac:dyDescent="0.25">
      <c r="B724" s="11" t="s">
        <v>23</v>
      </c>
      <c r="C724" s="35"/>
      <c r="D724" s="36"/>
      <c r="E724" s="37">
        <v>2</v>
      </c>
      <c r="F724" s="37">
        <v>2</v>
      </c>
      <c r="G724" s="37">
        <v>2</v>
      </c>
      <c r="H724" s="38">
        <v>2</v>
      </c>
    </row>
    <row r="725" spans="2:8" x14ac:dyDescent="0.25">
      <c r="B725" s="11" t="s">
        <v>24</v>
      </c>
      <c r="C725" s="35"/>
      <c r="D725" s="36"/>
      <c r="E725" s="13">
        <v>64</v>
      </c>
      <c r="F725" s="13">
        <v>128</v>
      </c>
      <c r="G725" s="13">
        <v>256</v>
      </c>
      <c r="H725" s="15">
        <v>15</v>
      </c>
    </row>
    <row r="726" spans="2:8" x14ac:dyDescent="0.25">
      <c r="B726" s="11" t="s">
        <v>25</v>
      </c>
      <c r="C726" s="35"/>
      <c r="D726" s="36"/>
      <c r="E726" s="37">
        <v>3.8</v>
      </c>
      <c r="F726" s="37">
        <v>3.3</v>
      </c>
      <c r="G726" s="37">
        <v>2.8</v>
      </c>
      <c r="H726" s="38">
        <v>2.7</v>
      </c>
    </row>
    <row r="727" spans="2:8" x14ac:dyDescent="0.25">
      <c r="B727" s="11" t="s">
        <v>26</v>
      </c>
      <c r="C727" s="35"/>
      <c r="D727" s="36"/>
      <c r="E727" s="13">
        <v>128</v>
      </c>
      <c r="F727" s="13">
        <v>256</v>
      </c>
      <c r="G727" s="13">
        <v>1024</v>
      </c>
      <c r="H727" s="15">
        <v>1024</v>
      </c>
    </row>
    <row r="728" spans="2:8" ht="15.75" thickBot="1" x14ac:dyDescent="0.3">
      <c r="B728" s="39" t="s">
        <v>27</v>
      </c>
      <c r="C728" s="18"/>
      <c r="D728" s="19"/>
      <c r="E728" s="40">
        <v>4.3</v>
      </c>
      <c r="F728" s="40">
        <v>3.8</v>
      </c>
      <c r="G728" s="40">
        <v>3.3</v>
      </c>
      <c r="H728" s="41">
        <v>2.7</v>
      </c>
    </row>
    <row r="729" spans="2:8" ht="15.75" thickBot="1" x14ac:dyDescent="0.3">
      <c r="B729" s="1"/>
      <c r="C729" s="1"/>
      <c r="D729" s="1"/>
      <c r="E729" s="1"/>
      <c r="F729" s="1"/>
      <c r="G729" s="1"/>
      <c r="H729" s="1"/>
    </row>
    <row r="730" spans="2:8" x14ac:dyDescent="0.25">
      <c r="B730" s="26" t="s">
        <v>28</v>
      </c>
      <c r="C730" s="27"/>
      <c r="D730" s="28"/>
      <c r="E730" s="27"/>
      <c r="F730" s="27"/>
      <c r="G730" s="27"/>
      <c r="H730" s="29"/>
    </row>
    <row r="731" spans="2:8" x14ac:dyDescent="0.25">
      <c r="B731" s="11" t="s">
        <v>29</v>
      </c>
      <c r="C731" s="12">
        <v>8</v>
      </c>
      <c r="D731" s="9" t="s">
        <v>14</v>
      </c>
      <c r="E731" s="13">
        <f>C731</f>
        <v>8</v>
      </c>
      <c r="F731" s="13">
        <f>E731</f>
        <v>8</v>
      </c>
      <c r="G731" s="13">
        <f>F731</f>
        <v>8</v>
      </c>
      <c r="H731" s="13">
        <f>G731</f>
        <v>8</v>
      </c>
    </row>
    <row r="732" spans="2:8" x14ac:dyDescent="0.25">
      <c r="B732" s="7" t="s">
        <v>30</v>
      </c>
      <c r="C732" s="35"/>
      <c r="D732" s="36" t="s">
        <v>18</v>
      </c>
      <c r="E732" s="35">
        <f>E721-E731</f>
        <v>-114.01029995663981</v>
      </c>
      <c r="F732" s="35">
        <f>F721-F731</f>
        <v>-114.01029995663981</v>
      </c>
      <c r="G732" s="35">
        <f>G721-G731</f>
        <v>-114.01029995663981</v>
      </c>
      <c r="H732" s="42">
        <f>H721-H731</f>
        <v>-114.01029995663981</v>
      </c>
    </row>
    <row r="733" spans="2:8" x14ac:dyDescent="0.25">
      <c r="B733" s="11" t="s">
        <v>66</v>
      </c>
      <c r="C733" s="8"/>
      <c r="D733" s="9"/>
      <c r="E733" s="13"/>
      <c r="F733" s="13"/>
      <c r="G733" s="13"/>
      <c r="H733" s="15"/>
    </row>
    <row r="734" spans="2:8" x14ac:dyDescent="0.25">
      <c r="B734" s="43" t="s">
        <v>32</v>
      </c>
      <c r="C734" s="44"/>
      <c r="D734" s="9" t="s">
        <v>18</v>
      </c>
      <c r="E734" s="13">
        <f>E732</f>
        <v>-114.01029995663981</v>
      </c>
      <c r="F734" s="13">
        <f>F732</f>
        <v>-114.01029995663981</v>
      </c>
      <c r="G734" s="13">
        <f>G732</f>
        <v>-114.01029995663981</v>
      </c>
      <c r="H734" s="15">
        <f>H732</f>
        <v>-114.01029995663981</v>
      </c>
    </row>
    <row r="735" spans="2:8" x14ac:dyDescent="0.25">
      <c r="B735" s="7" t="s">
        <v>39</v>
      </c>
      <c r="C735" s="13"/>
      <c r="D735" s="47" t="s">
        <v>14</v>
      </c>
      <c r="E735" s="35">
        <f>-E734+E715</f>
        <v>112</v>
      </c>
      <c r="F735" s="35">
        <f>-F734+F715</f>
        <v>112</v>
      </c>
      <c r="G735" s="35">
        <f>-G734+G715</f>
        <v>112</v>
      </c>
      <c r="H735" s="42">
        <f>-H734+H715</f>
        <v>112</v>
      </c>
    </row>
    <row r="736" spans="2:8" x14ac:dyDescent="0.25">
      <c r="B736" s="11" t="s">
        <v>33</v>
      </c>
      <c r="C736" s="8"/>
      <c r="D736" s="48" t="s">
        <v>14</v>
      </c>
      <c r="E736" s="13">
        <f>-10*E724*LOG(0.3/(4*PI()*E725*$C$5),10)</f>
        <v>83.908488987370035</v>
      </c>
      <c r="F736" s="13">
        <f>-10*F724*LOG(0.3/(4*PI()*F725*$C$5),10)</f>
        <v>89.929088900649646</v>
      </c>
      <c r="G736" s="13">
        <f>-10*G724*LOG(0.3/(4*PI()*G725*$C$5),10)</f>
        <v>95.949688813929271</v>
      </c>
      <c r="H736" s="15">
        <f>-10*H724*LOG(0.3/(4*PI()*H725*$C$5),10)</f>
        <v>71.306714688805911</v>
      </c>
    </row>
    <row r="737" spans="2:8" x14ac:dyDescent="0.25">
      <c r="B737" s="11" t="s">
        <v>41</v>
      </c>
      <c r="C737" s="8"/>
      <c r="D737" s="48" t="s">
        <v>14</v>
      </c>
      <c r="E737" s="13">
        <f>-E735+E736</f>
        <v>-28.091511012629965</v>
      </c>
      <c r="F737" s="13">
        <f>-F735+F736</f>
        <v>-22.070911099350354</v>
      </c>
      <c r="G737" s="13">
        <f>-G735+G736</f>
        <v>-16.050311186070729</v>
      </c>
      <c r="H737" s="15">
        <f>-H735+H736</f>
        <v>-40.693285311194089</v>
      </c>
    </row>
    <row r="738" spans="2:8" x14ac:dyDescent="0.25">
      <c r="B738" s="11" t="s">
        <v>34</v>
      </c>
      <c r="C738" s="8"/>
      <c r="D738" s="48" t="s">
        <v>14</v>
      </c>
      <c r="E738" s="13">
        <f>E736+10*E726*LOG(E727/E725,10)</f>
        <v>95.347628822601322</v>
      </c>
      <c r="F738" s="13">
        <f>F736+10*F726*LOG(F727/F725,10)</f>
        <v>99.863078757561027</v>
      </c>
      <c r="G738" s="13">
        <f>G736+10*G726*LOG(G727/G725,10)</f>
        <v>112.80736857111222</v>
      </c>
      <c r="H738" s="15">
        <f>H736+10*H726*LOG(H727/H725,10)</f>
        <v>120.83034952357744</v>
      </c>
    </row>
    <row r="739" spans="2:8" x14ac:dyDescent="0.25">
      <c r="B739" s="11" t="s">
        <v>41</v>
      </c>
      <c r="C739" s="8"/>
      <c r="D739" s="48" t="s">
        <v>14</v>
      </c>
      <c r="E739" s="13">
        <f>-E735+E738</f>
        <v>-16.652371177398678</v>
      </c>
      <c r="F739" s="13">
        <f>-F735+F738</f>
        <v>-12.136921242438973</v>
      </c>
      <c r="G739" s="13">
        <f>-G735+G738</f>
        <v>0.80736857111222093</v>
      </c>
      <c r="H739" s="15">
        <f>-H735+H738</f>
        <v>8.8303495235774392</v>
      </c>
    </row>
    <row r="740" spans="2:8" ht="18" x14ac:dyDescent="0.25">
      <c r="B740" s="7" t="s">
        <v>69</v>
      </c>
      <c r="C740" s="44"/>
      <c r="D740" s="47" t="s">
        <v>14</v>
      </c>
      <c r="E740" s="56">
        <f>IF(E739&lt;0,E$26*POWER(10,-E739/(10*E$27)),IF(E737&lt;0,E$24*POWER(10,-E737/(10*E$25)),0.3*POWER(10,E735/(10*E$23))/(4*PI()*$C$5)))</f>
        <v>312.22984656406135</v>
      </c>
      <c r="F740" s="56">
        <f>IF(F739&lt;0,F$26*POWER(10,-F739/(10*F$27)),IF(F737&lt;0,F$24*POWER(10,-F737/(10*F$25)),0.3*POWER(10,F735/(10*F$23))/(4*PI()*$C$5)))</f>
        <v>534.11236172969325</v>
      </c>
      <c r="G740" s="56">
        <f>IF(G739&lt;0,G$26*POWER(10,-G739/(10*G$27)),IF(G737&lt;0,G$24*POWER(10,-G737/(10*G$25)),0.3*POWER(10,G735/(10*G$23))/(4*PI()*$C$5)))</f>
        <v>958.2202947477773</v>
      </c>
      <c r="H740" s="57">
        <f>IF(H739&lt;0,H$26*POWER(10,-H739/(10*H$27)),IF(H737&lt;0,H$24*POWER(10,-H737/(10*H$25)),0.3*POWER(10,H735/(10*H$23))/(4*PI()*$C$5)))</f>
        <v>482.22528039231781</v>
      </c>
    </row>
    <row r="741" spans="2:8" ht="18" x14ac:dyDescent="0.25">
      <c r="B741" s="53"/>
      <c r="C741" s="52"/>
      <c r="D741" s="53"/>
      <c r="E741" s="54"/>
      <c r="F741" s="54"/>
      <c r="G741" s="54"/>
      <c r="H741" s="54"/>
    </row>
    <row r="742" spans="2:8" x14ac:dyDescent="0.25">
      <c r="B742" s="50" t="s">
        <v>48</v>
      </c>
    </row>
    <row r="743" spans="2:8" ht="15.75" thickBot="1" x14ac:dyDescent="0.3">
      <c r="B743" s="1" t="s">
        <v>0</v>
      </c>
      <c r="C743" s="1">
        <v>5.85</v>
      </c>
      <c r="D743" s="1"/>
      <c r="E743" s="1" t="s">
        <v>1</v>
      </c>
      <c r="F743" s="1">
        <f>300000000/C743/10^9</f>
        <v>5.1282051282051287E-2</v>
      </c>
      <c r="G743" s="1"/>
      <c r="H743" s="1"/>
    </row>
    <row r="744" spans="2:8" x14ac:dyDescent="0.25">
      <c r="B744" s="2" t="s">
        <v>2</v>
      </c>
      <c r="C744" s="3" t="s">
        <v>3</v>
      </c>
      <c r="D744" s="3" t="s">
        <v>4</v>
      </c>
      <c r="E744" s="4" t="s">
        <v>5</v>
      </c>
      <c r="F744" s="4" t="s">
        <v>6</v>
      </c>
      <c r="G744" s="5" t="s">
        <v>7</v>
      </c>
      <c r="H744" s="6" t="s">
        <v>8</v>
      </c>
    </row>
    <row r="745" spans="2:8" x14ac:dyDescent="0.25">
      <c r="B745" s="7" t="s">
        <v>76</v>
      </c>
      <c r="C745" s="8"/>
      <c r="D745" s="9"/>
      <c r="E745" s="9"/>
      <c r="F745" s="9"/>
      <c r="G745" s="9"/>
      <c r="H745" s="10"/>
    </row>
    <row r="746" spans="2:8" x14ac:dyDescent="0.25">
      <c r="B746" s="11" t="s">
        <v>9</v>
      </c>
      <c r="C746" s="12">
        <v>3</v>
      </c>
      <c r="D746" s="9" t="s">
        <v>10</v>
      </c>
      <c r="E746" s="13">
        <f>$C$284</f>
        <v>3</v>
      </c>
      <c r="F746" s="13">
        <f>$C$284</f>
        <v>3</v>
      </c>
      <c r="G746" s="13">
        <f>$C$284</f>
        <v>3</v>
      </c>
      <c r="H746" s="13">
        <f>$C$284</f>
        <v>3</v>
      </c>
    </row>
    <row r="747" spans="2:8" x14ac:dyDescent="0.25">
      <c r="B747" s="11" t="s">
        <v>11</v>
      </c>
      <c r="C747" s="12">
        <f>$C$1</f>
        <v>26</v>
      </c>
      <c r="D747" s="9" t="s">
        <v>12</v>
      </c>
      <c r="E747" s="13">
        <f>$C747</f>
        <v>26</v>
      </c>
      <c r="F747" s="13">
        <f>$C747</f>
        <v>26</v>
      </c>
      <c r="G747" s="13">
        <f>$C747</f>
        <v>26</v>
      </c>
      <c r="H747" s="15">
        <f>$C747</f>
        <v>26</v>
      </c>
    </row>
    <row r="748" spans="2:8" x14ac:dyDescent="0.25">
      <c r="B748" s="11" t="s">
        <v>13</v>
      </c>
      <c r="C748" s="12">
        <v>0</v>
      </c>
      <c r="D748" s="9" t="s">
        <v>14</v>
      </c>
      <c r="E748" s="13">
        <f>$C748</f>
        <v>0</v>
      </c>
      <c r="F748" s="13">
        <f t="shared" ref="F748:H749" si="36">$C748</f>
        <v>0</v>
      </c>
      <c r="G748" s="13">
        <f t="shared" si="36"/>
        <v>0</v>
      </c>
      <c r="H748" s="15">
        <f t="shared" si="36"/>
        <v>0</v>
      </c>
    </row>
    <row r="749" spans="2:8" x14ac:dyDescent="0.25">
      <c r="B749" s="11" t="s">
        <v>15</v>
      </c>
      <c r="C749" s="12">
        <v>0</v>
      </c>
      <c r="D749" s="9" t="s">
        <v>14</v>
      </c>
      <c r="E749" s="13">
        <f>$C749</f>
        <v>0</v>
      </c>
      <c r="F749" s="13">
        <f t="shared" si="36"/>
        <v>0</v>
      </c>
      <c r="G749" s="13">
        <f t="shared" si="36"/>
        <v>0</v>
      </c>
      <c r="H749" s="15">
        <f t="shared" si="36"/>
        <v>0</v>
      </c>
    </row>
    <row r="750" spans="2:8" x14ac:dyDescent="0.25">
      <c r="B750" s="11" t="s">
        <v>16</v>
      </c>
      <c r="C750" s="16">
        <v>0</v>
      </c>
      <c r="D750" s="9" t="s">
        <v>17</v>
      </c>
      <c r="E750" s="13">
        <v>0</v>
      </c>
      <c r="F750" s="13">
        <v>0</v>
      </c>
      <c r="G750" s="13">
        <v>0</v>
      </c>
      <c r="H750" s="15">
        <v>0</v>
      </c>
    </row>
    <row r="751" spans="2:8" ht="15.75" thickBot="1" x14ac:dyDescent="0.3">
      <c r="B751" s="17" t="s">
        <v>110</v>
      </c>
      <c r="C751" s="18"/>
      <c r="D751" s="19" t="s">
        <v>18</v>
      </c>
      <c r="E751" s="18">
        <f>E747-SUM(E748:E750)-10*LOG10(E746/1)</f>
        <v>21.228787452803374</v>
      </c>
      <c r="F751" s="18">
        <f>F747-SUM(F748:F750)-10*LOG10(F746/1)</f>
        <v>21.228787452803374</v>
      </c>
      <c r="G751" s="18">
        <f>G747-SUM(G748:G750)-10*LOG10(G746/1)</f>
        <v>21.228787452803374</v>
      </c>
      <c r="H751" s="32">
        <f>H747-SUM(H748:H750)-10*LOG10(H746/1)</f>
        <v>21.228787452803374</v>
      </c>
    </row>
    <row r="752" spans="2:8" ht="15.75" thickBot="1" x14ac:dyDescent="0.3">
      <c r="B752" s="20"/>
      <c r="C752" s="21"/>
      <c r="D752" s="22"/>
      <c r="E752" s="23"/>
      <c r="F752" s="24"/>
      <c r="G752" s="25"/>
      <c r="H752" s="1"/>
    </row>
    <row r="753" spans="2:8" x14ac:dyDescent="0.25">
      <c r="B753" s="26" t="s">
        <v>72</v>
      </c>
      <c r="C753" s="27"/>
      <c r="D753" s="28"/>
      <c r="E753" s="27"/>
      <c r="F753" s="27"/>
      <c r="G753" s="27"/>
      <c r="H753" s="29"/>
    </row>
    <row r="754" spans="2:8" x14ac:dyDescent="0.25">
      <c r="B754" s="7" t="s">
        <v>19</v>
      </c>
      <c r="C754" s="30">
        <v>20</v>
      </c>
      <c r="D754" s="9" t="s">
        <v>10</v>
      </c>
      <c r="E754" s="13">
        <f t="shared" ref="E754:H756" si="37">$C754</f>
        <v>20</v>
      </c>
      <c r="F754" s="13">
        <f t="shared" si="37"/>
        <v>20</v>
      </c>
      <c r="G754" s="13">
        <f t="shared" si="37"/>
        <v>20</v>
      </c>
      <c r="H754" s="15">
        <f t="shared" si="37"/>
        <v>20</v>
      </c>
    </row>
    <row r="755" spans="2:8" x14ac:dyDescent="0.25">
      <c r="B755" s="11" t="s">
        <v>73</v>
      </c>
      <c r="C755" s="30">
        <v>-91</v>
      </c>
      <c r="D755" s="9" t="s">
        <v>12</v>
      </c>
      <c r="E755" s="13">
        <f t="shared" si="37"/>
        <v>-91</v>
      </c>
      <c r="F755" s="13">
        <f t="shared" si="37"/>
        <v>-91</v>
      </c>
      <c r="G755" s="13">
        <f t="shared" si="37"/>
        <v>-91</v>
      </c>
      <c r="H755" s="15">
        <f t="shared" si="37"/>
        <v>-91</v>
      </c>
    </row>
    <row r="756" spans="2:8" x14ac:dyDescent="0.25">
      <c r="B756" s="11" t="s">
        <v>21</v>
      </c>
      <c r="C756" s="30">
        <v>2</v>
      </c>
      <c r="D756" s="9" t="s">
        <v>17</v>
      </c>
      <c r="E756" s="13">
        <f t="shared" si="37"/>
        <v>2</v>
      </c>
      <c r="F756" s="13">
        <f t="shared" si="37"/>
        <v>2</v>
      </c>
      <c r="G756" s="13">
        <f t="shared" si="37"/>
        <v>2</v>
      </c>
      <c r="H756" s="15">
        <f t="shared" si="37"/>
        <v>2</v>
      </c>
    </row>
    <row r="757" spans="2:8" ht="15.75" thickBot="1" x14ac:dyDescent="0.3">
      <c r="B757" s="17" t="s">
        <v>63</v>
      </c>
      <c r="C757" s="31"/>
      <c r="D757" s="19" t="s">
        <v>18</v>
      </c>
      <c r="E757" s="18">
        <f>E755-E756-10*LOG10(E754)</f>
        <v>-106.01029995663981</v>
      </c>
      <c r="F757" s="18">
        <f>F755-F756-10*LOG10(F754)</f>
        <v>-106.01029995663981</v>
      </c>
      <c r="G757" s="18">
        <f>G755-G756-10*LOG10(G754)</f>
        <v>-106.01029995663981</v>
      </c>
      <c r="H757" s="32">
        <f>H755-H756-10*LOG10(H754)</f>
        <v>-106.01029995663981</v>
      </c>
    </row>
    <row r="758" spans="2:8" ht="15.75" thickBot="1" x14ac:dyDescent="0.3">
      <c r="B758" s="20"/>
      <c r="C758" s="23"/>
      <c r="D758" s="22"/>
      <c r="E758" s="23"/>
      <c r="F758" s="24"/>
      <c r="G758" s="25"/>
      <c r="H758" s="1"/>
    </row>
    <row r="759" spans="2:8" x14ac:dyDescent="0.25">
      <c r="B759" s="26" t="s">
        <v>22</v>
      </c>
      <c r="C759" s="33"/>
      <c r="D759" s="34"/>
      <c r="E759" s="33"/>
      <c r="F759" s="33"/>
      <c r="G759" s="33"/>
      <c r="H759" s="29"/>
    </row>
    <row r="760" spans="2:8" x14ac:dyDescent="0.25">
      <c r="B760" s="11" t="s">
        <v>23</v>
      </c>
      <c r="C760" s="35"/>
      <c r="D760" s="36"/>
      <c r="E760" s="37">
        <v>2</v>
      </c>
      <c r="F760" s="37">
        <v>2</v>
      </c>
      <c r="G760" s="37">
        <v>2</v>
      </c>
      <c r="H760" s="38">
        <v>2</v>
      </c>
    </row>
    <row r="761" spans="2:8" x14ac:dyDescent="0.25">
      <c r="B761" s="11" t="s">
        <v>24</v>
      </c>
      <c r="C761" s="35"/>
      <c r="D761" s="36"/>
      <c r="E761" s="13">
        <v>64</v>
      </c>
      <c r="F761" s="13">
        <v>128</v>
      </c>
      <c r="G761" s="13">
        <v>256</v>
      </c>
      <c r="H761" s="15">
        <v>15</v>
      </c>
    </row>
    <row r="762" spans="2:8" x14ac:dyDescent="0.25">
      <c r="B762" s="11" t="s">
        <v>25</v>
      </c>
      <c r="C762" s="35"/>
      <c r="D762" s="36"/>
      <c r="E762" s="37">
        <v>3.8</v>
      </c>
      <c r="F762" s="37">
        <v>3.3</v>
      </c>
      <c r="G762" s="37">
        <v>2.8</v>
      </c>
      <c r="H762" s="38">
        <v>2.7</v>
      </c>
    </row>
    <row r="763" spans="2:8" x14ac:dyDescent="0.25">
      <c r="B763" s="11" t="s">
        <v>26</v>
      </c>
      <c r="C763" s="35"/>
      <c r="D763" s="36"/>
      <c r="E763" s="13">
        <v>128</v>
      </c>
      <c r="F763" s="13">
        <v>256</v>
      </c>
      <c r="G763" s="13">
        <v>1024</v>
      </c>
      <c r="H763" s="15">
        <v>1024</v>
      </c>
    </row>
    <row r="764" spans="2:8" ht="15.75" thickBot="1" x14ac:dyDescent="0.3">
      <c r="B764" s="39" t="s">
        <v>27</v>
      </c>
      <c r="C764" s="18"/>
      <c r="D764" s="19"/>
      <c r="E764" s="40">
        <v>4.3</v>
      </c>
      <c r="F764" s="40">
        <v>3.8</v>
      </c>
      <c r="G764" s="40">
        <v>3.3</v>
      </c>
      <c r="H764" s="41">
        <v>2.7</v>
      </c>
    </row>
    <row r="765" spans="2:8" ht="15.75" thickBot="1" x14ac:dyDescent="0.3">
      <c r="B765" s="1"/>
      <c r="C765" s="1"/>
      <c r="D765" s="1"/>
      <c r="E765" s="1"/>
      <c r="F765" s="1"/>
      <c r="G765" s="1"/>
      <c r="H765" s="1"/>
    </row>
    <row r="766" spans="2:8" x14ac:dyDescent="0.25">
      <c r="B766" s="26" t="s">
        <v>28</v>
      </c>
      <c r="C766" s="27"/>
      <c r="D766" s="28"/>
      <c r="E766" s="27"/>
      <c r="F766" s="27"/>
      <c r="G766" s="27"/>
      <c r="H766" s="29"/>
    </row>
    <row r="767" spans="2:8" x14ac:dyDescent="0.25">
      <c r="B767" s="11" t="s">
        <v>29</v>
      </c>
      <c r="C767" s="12">
        <v>8</v>
      </c>
      <c r="D767" s="9" t="s">
        <v>14</v>
      </c>
      <c r="E767" s="13">
        <f>C767</f>
        <v>8</v>
      </c>
      <c r="F767" s="13">
        <f>E767</f>
        <v>8</v>
      </c>
      <c r="G767" s="13">
        <f>F767</f>
        <v>8</v>
      </c>
      <c r="H767" s="13">
        <f>G767</f>
        <v>8</v>
      </c>
    </row>
    <row r="768" spans="2:8" x14ac:dyDescent="0.25">
      <c r="B768" s="7" t="s">
        <v>30</v>
      </c>
      <c r="C768" s="35"/>
      <c r="D768" s="36" t="s">
        <v>18</v>
      </c>
      <c r="E768" s="35">
        <f>E757-E767</f>
        <v>-114.01029995663981</v>
      </c>
      <c r="F768" s="35">
        <f>F757-F767</f>
        <v>-114.01029995663981</v>
      </c>
      <c r="G768" s="35">
        <f>G757-G767</f>
        <v>-114.01029995663981</v>
      </c>
      <c r="H768" s="42">
        <f>H757-H767</f>
        <v>-114.01029995663981</v>
      </c>
    </row>
    <row r="769" spans="2:8" x14ac:dyDescent="0.25">
      <c r="B769" s="11" t="s">
        <v>66</v>
      </c>
      <c r="C769" s="8"/>
      <c r="D769" s="9"/>
      <c r="E769" s="13"/>
      <c r="F769" s="13"/>
      <c r="G769" s="13"/>
      <c r="H769" s="15"/>
    </row>
    <row r="770" spans="2:8" x14ac:dyDescent="0.25">
      <c r="B770" s="43" t="s">
        <v>32</v>
      </c>
      <c r="C770" s="44"/>
      <c r="D770" s="9" t="s">
        <v>18</v>
      </c>
      <c r="E770" s="13">
        <f>E768</f>
        <v>-114.01029995663981</v>
      </c>
      <c r="F770" s="13">
        <f>F768</f>
        <v>-114.01029995663981</v>
      </c>
      <c r="G770" s="13">
        <f>G768</f>
        <v>-114.01029995663981</v>
      </c>
      <c r="H770" s="15">
        <f>H768</f>
        <v>-114.01029995663981</v>
      </c>
    </row>
    <row r="771" spans="2:8" x14ac:dyDescent="0.25">
      <c r="B771" s="7" t="s">
        <v>39</v>
      </c>
      <c r="C771" s="13"/>
      <c r="D771" s="47" t="s">
        <v>14</v>
      </c>
      <c r="E771" s="35">
        <f>-E770+E751</f>
        <v>135.23908740944319</v>
      </c>
      <c r="F771" s="35">
        <f>-F770+F751</f>
        <v>135.23908740944319</v>
      </c>
      <c r="G771" s="35">
        <f>-G770+G751</f>
        <v>135.23908740944319</v>
      </c>
      <c r="H771" s="42">
        <f>-H770+H751</f>
        <v>135.23908740944319</v>
      </c>
    </row>
    <row r="772" spans="2:8" x14ac:dyDescent="0.25">
      <c r="B772" s="11" t="s">
        <v>33</v>
      </c>
      <c r="C772" s="8"/>
      <c r="D772" s="48" t="s">
        <v>14</v>
      </c>
      <c r="E772" s="13">
        <f>-10*E760*LOG(0.3/(4*PI()*E761*$C$5),10)</f>
        <v>83.908488987370035</v>
      </c>
      <c r="F772" s="13">
        <f>-10*F760*LOG(0.3/(4*PI()*F761*$C$5),10)</f>
        <v>89.929088900649646</v>
      </c>
      <c r="G772" s="13">
        <f>-10*G760*LOG(0.3/(4*PI()*G761*$C$5),10)</f>
        <v>95.949688813929271</v>
      </c>
      <c r="H772" s="15">
        <f>-10*H760*LOG(0.3/(4*PI()*H761*$C$5),10)</f>
        <v>71.306714688805911</v>
      </c>
    </row>
    <row r="773" spans="2:8" x14ac:dyDescent="0.25">
      <c r="B773" s="11" t="s">
        <v>41</v>
      </c>
      <c r="C773" s="8"/>
      <c r="D773" s="48" t="s">
        <v>14</v>
      </c>
      <c r="E773" s="13">
        <f>-E771+E772</f>
        <v>-51.330598422073152</v>
      </c>
      <c r="F773" s="13">
        <f>-F771+F772</f>
        <v>-45.309998508793541</v>
      </c>
      <c r="G773" s="13">
        <f>-G771+G772</f>
        <v>-39.289398595513916</v>
      </c>
      <c r="H773" s="15">
        <f>-H771+H772</f>
        <v>-63.932372720637275</v>
      </c>
    </row>
    <row r="774" spans="2:8" x14ac:dyDescent="0.25">
      <c r="B774" s="11" t="s">
        <v>34</v>
      </c>
      <c r="C774" s="8"/>
      <c r="D774" s="48" t="s">
        <v>14</v>
      </c>
      <c r="E774" s="13">
        <f>E772+10*E762*LOG(E763/E761,10)</f>
        <v>95.347628822601322</v>
      </c>
      <c r="F774" s="13">
        <f>F772+10*F762*LOG(F763/F761,10)</f>
        <v>99.863078757561027</v>
      </c>
      <c r="G774" s="13">
        <f>G772+10*G762*LOG(G763/G761,10)</f>
        <v>112.80736857111222</v>
      </c>
      <c r="H774" s="15">
        <f>H772+10*H762*LOG(H763/H761,10)</f>
        <v>120.83034952357744</v>
      </c>
    </row>
    <row r="775" spans="2:8" x14ac:dyDescent="0.25">
      <c r="B775" s="11" t="s">
        <v>41</v>
      </c>
      <c r="C775" s="8"/>
      <c r="D775" s="48" t="s">
        <v>14</v>
      </c>
      <c r="E775" s="13">
        <f>-E771+E774</f>
        <v>-39.891458586841864</v>
      </c>
      <c r="F775" s="13">
        <f>-F771+F774</f>
        <v>-35.376008651882159</v>
      </c>
      <c r="G775" s="13">
        <f>-G771+G774</f>
        <v>-22.431718838330966</v>
      </c>
      <c r="H775" s="15">
        <f>-H771+H774</f>
        <v>-14.408737885865747</v>
      </c>
    </row>
    <row r="776" spans="2:8" x14ac:dyDescent="0.25">
      <c r="B776" s="7" t="s">
        <v>69</v>
      </c>
      <c r="C776" s="44"/>
      <c r="D776" s="47" t="s">
        <v>14</v>
      </c>
      <c r="E776" s="64">
        <f>IF(E775&lt;0,E$26*POWER(10,-E775/(10*E$27)),IF(E773&lt;0,E$24*POWER(10,-E773/(10*E$25)),0.3*POWER(10,E771/(10*E$23))/(4*PI()*$C$5)))</f>
        <v>1083.723045716536</v>
      </c>
      <c r="F776" s="64">
        <f>IF(F775&lt;0,F$26*POWER(10,-F775/(10*F$27)),IF(F773&lt;0,F$24*POWER(10,-F773/(10*F$25)),0.3*POWER(10,F771/(10*F$23))/(4*PI()*$C$5)))</f>
        <v>2183.672784346842</v>
      </c>
      <c r="G776" s="64">
        <f>IF(G775&lt;0,G$26*POWER(10,-G775/(10*G$27)),IF(G773&lt;0,G$24*POWER(10,-G773/(10*G$25)),0.3*POWER(10,G771/(10*G$23))/(4*PI()*$C$5)))</f>
        <v>4898.3409652475839</v>
      </c>
      <c r="H776" s="65">
        <f>IF(H775&lt;0,H$26*POWER(10,-H775/(10*H$27)),IF(H773&lt;0,H$24*POWER(10,-H773/(10*H$25)),0.3*POWER(10,H771/(10*H$23))/(4*PI()*$C$5)))</f>
        <v>3499.1045208523788</v>
      </c>
    </row>
    <row r="777" spans="2:8" ht="18" x14ac:dyDescent="0.25">
      <c r="B777" s="51"/>
      <c r="C777" s="52"/>
      <c r="D777" s="53"/>
      <c r="E777" s="54"/>
      <c r="F777" s="54"/>
      <c r="G777" s="54"/>
      <c r="H777" s="54"/>
    </row>
    <row r="778" spans="2:8" x14ac:dyDescent="0.25">
      <c r="B778" s="51" t="s">
        <v>77</v>
      </c>
    </row>
    <row r="779" spans="2:8" ht="15.75" thickBot="1" x14ac:dyDescent="0.3">
      <c r="B779" s="1" t="s">
        <v>0</v>
      </c>
      <c r="C779" s="1">
        <v>5.85</v>
      </c>
      <c r="D779" s="1"/>
      <c r="E779" s="1" t="s">
        <v>1</v>
      </c>
      <c r="F779" s="1">
        <f>300000000/C779/10^9</f>
        <v>5.1282051282051287E-2</v>
      </c>
      <c r="G779" s="1"/>
      <c r="H779" s="1"/>
    </row>
    <row r="780" spans="2:8" x14ac:dyDescent="0.25">
      <c r="B780" s="2" t="s">
        <v>2</v>
      </c>
      <c r="C780" s="3" t="s">
        <v>3</v>
      </c>
      <c r="D780" s="3" t="s">
        <v>4</v>
      </c>
      <c r="E780" s="4" t="s">
        <v>5</v>
      </c>
      <c r="F780" s="4" t="s">
        <v>6</v>
      </c>
      <c r="G780" s="5" t="s">
        <v>7</v>
      </c>
      <c r="H780" s="6" t="s">
        <v>8</v>
      </c>
    </row>
    <row r="781" spans="2:8" x14ac:dyDescent="0.25">
      <c r="B781" s="7" t="s">
        <v>96</v>
      </c>
      <c r="C781" s="8"/>
      <c r="D781" s="9"/>
      <c r="E781" s="9"/>
      <c r="F781" s="9"/>
      <c r="G781" s="9"/>
      <c r="H781" s="10"/>
    </row>
    <row r="782" spans="2:8" x14ac:dyDescent="0.25">
      <c r="B782" s="11" t="s">
        <v>9</v>
      </c>
      <c r="C782" s="12">
        <v>20</v>
      </c>
      <c r="D782" s="9" t="s">
        <v>10</v>
      </c>
      <c r="E782" s="13">
        <f>C782</f>
        <v>20</v>
      </c>
      <c r="F782" s="13">
        <f>E782</f>
        <v>20</v>
      </c>
      <c r="G782" s="13">
        <f>F782</f>
        <v>20</v>
      </c>
      <c r="H782" s="49">
        <f>G782</f>
        <v>20</v>
      </c>
    </row>
    <row r="783" spans="2:8" x14ac:dyDescent="0.25">
      <c r="B783" s="11" t="s">
        <v>11</v>
      </c>
      <c r="C783" s="12">
        <f>$C$1</f>
        <v>26</v>
      </c>
      <c r="D783" s="9" t="s">
        <v>12</v>
      </c>
      <c r="E783" s="13">
        <f>$C783</f>
        <v>26</v>
      </c>
      <c r="F783" s="13">
        <f>$C783</f>
        <v>26</v>
      </c>
      <c r="G783" s="13">
        <f>$C783</f>
        <v>26</v>
      </c>
      <c r="H783" s="15">
        <f>$C783</f>
        <v>26</v>
      </c>
    </row>
    <row r="784" spans="2:8" x14ac:dyDescent="0.25">
      <c r="B784" s="11" t="s">
        <v>13</v>
      </c>
      <c r="C784" s="12">
        <v>0</v>
      </c>
      <c r="D784" s="9" t="s">
        <v>14</v>
      </c>
      <c r="E784" s="13">
        <f>$C784</f>
        <v>0</v>
      </c>
      <c r="F784" s="13">
        <f t="shared" ref="F784:H785" si="38">$C784</f>
        <v>0</v>
      </c>
      <c r="G784" s="13">
        <f t="shared" si="38"/>
        <v>0</v>
      </c>
      <c r="H784" s="15">
        <f t="shared" si="38"/>
        <v>0</v>
      </c>
    </row>
    <row r="785" spans="2:8" x14ac:dyDescent="0.25">
      <c r="B785" s="11" t="s">
        <v>15</v>
      </c>
      <c r="C785" s="12">
        <v>0</v>
      </c>
      <c r="D785" s="9" t="s">
        <v>14</v>
      </c>
      <c r="E785" s="13">
        <f>$C785</f>
        <v>0</v>
      </c>
      <c r="F785" s="13">
        <f t="shared" si="38"/>
        <v>0</v>
      </c>
      <c r="G785" s="13">
        <f t="shared" si="38"/>
        <v>0</v>
      </c>
      <c r="H785" s="15">
        <f t="shared" si="38"/>
        <v>0</v>
      </c>
    </row>
    <row r="786" spans="2:8" x14ac:dyDescent="0.25">
      <c r="B786" s="11" t="s">
        <v>16</v>
      </c>
      <c r="C786" s="16">
        <v>0</v>
      </c>
      <c r="D786" s="9" t="s">
        <v>17</v>
      </c>
      <c r="E786" s="13">
        <v>0</v>
      </c>
      <c r="F786" s="13">
        <v>0</v>
      </c>
      <c r="G786" s="13">
        <v>0</v>
      </c>
      <c r="H786" s="15">
        <v>0</v>
      </c>
    </row>
    <row r="787" spans="2:8" ht="15.75" thickBot="1" x14ac:dyDescent="0.3">
      <c r="B787" s="17" t="s">
        <v>110</v>
      </c>
      <c r="C787" s="18"/>
      <c r="D787" s="19" t="s">
        <v>18</v>
      </c>
      <c r="E787" s="18">
        <f>E783-SUM(E784:E786)-10*LOG10(C782/1)</f>
        <v>12.989700043360187</v>
      </c>
      <c r="F787" s="18">
        <f>F783-SUM(F784:F786)-10*LOG10(F782/1)</f>
        <v>12.989700043360187</v>
      </c>
      <c r="G787" s="18">
        <f>G783-SUM(G784:G786)-10*LOG10(G782/1)</f>
        <v>12.989700043360187</v>
      </c>
      <c r="H787" s="32">
        <f>H783-SUM(H784:H786)-10*LOG10(H782/1)</f>
        <v>12.989700043360187</v>
      </c>
    </row>
    <row r="788" spans="2:8" ht="15.75" thickBot="1" x14ac:dyDescent="0.3">
      <c r="B788" s="20"/>
      <c r="C788" s="21"/>
      <c r="D788" s="22"/>
      <c r="E788" s="23"/>
      <c r="F788" s="24"/>
      <c r="G788" s="25"/>
      <c r="H788" s="1"/>
    </row>
    <row r="789" spans="2:8" x14ac:dyDescent="0.25">
      <c r="B789" s="26" t="s">
        <v>72</v>
      </c>
      <c r="C789" s="27"/>
      <c r="D789" s="28"/>
      <c r="E789" s="27"/>
      <c r="F789" s="27"/>
      <c r="G789" s="27"/>
      <c r="H789" s="29"/>
    </row>
    <row r="790" spans="2:8" x14ac:dyDescent="0.25">
      <c r="B790" s="7" t="s">
        <v>19</v>
      </c>
      <c r="C790" s="30">
        <v>20</v>
      </c>
      <c r="D790" s="9" t="s">
        <v>10</v>
      </c>
      <c r="E790" s="13">
        <f t="shared" ref="E790:H792" si="39">$C790</f>
        <v>20</v>
      </c>
      <c r="F790" s="13">
        <f t="shared" si="39"/>
        <v>20</v>
      </c>
      <c r="G790" s="13">
        <f t="shared" si="39"/>
        <v>20</v>
      </c>
      <c r="H790" s="15">
        <f t="shared" si="39"/>
        <v>20</v>
      </c>
    </row>
    <row r="791" spans="2:8" x14ac:dyDescent="0.25">
      <c r="B791" s="11" t="s">
        <v>73</v>
      </c>
      <c r="C791" s="30">
        <v>-91</v>
      </c>
      <c r="D791" s="9" t="s">
        <v>12</v>
      </c>
      <c r="E791" s="13">
        <f t="shared" si="39"/>
        <v>-91</v>
      </c>
      <c r="F791" s="13">
        <f t="shared" si="39"/>
        <v>-91</v>
      </c>
      <c r="G791" s="13">
        <f t="shared" si="39"/>
        <v>-91</v>
      </c>
      <c r="H791" s="15">
        <f t="shared" si="39"/>
        <v>-91</v>
      </c>
    </row>
    <row r="792" spans="2:8" x14ac:dyDescent="0.25">
      <c r="B792" s="11" t="s">
        <v>21</v>
      </c>
      <c r="C792" s="30">
        <v>2</v>
      </c>
      <c r="D792" s="9" t="s">
        <v>17</v>
      </c>
      <c r="E792" s="13">
        <f t="shared" si="39"/>
        <v>2</v>
      </c>
      <c r="F792" s="13">
        <f t="shared" si="39"/>
        <v>2</v>
      </c>
      <c r="G792" s="13">
        <f t="shared" si="39"/>
        <v>2</v>
      </c>
      <c r="H792" s="15">
        <f t="shared" si="39"/>
        <v>2</v>
      </c>
    </row>
    <row r="793" spans="2:8" ht="15.75" thickBot="1" x14ac:dyDescent="0.3">
      <c r="B793" s="17" t="s">
        <v>63</v>
      </c>
      <c r="C793" s="31"/>
      <c r="D793" s="19" t="s">
        <v>18</v>
      </c>
      <c r="E793" s="18">
        <f>E791-E792-10*LOG10(E790)</f>
        <v>-106.01029995663981</v>
      </c>
      <c r="F793" s="18">
        <f>F791-F792-10*LOG10(F790)</f>
        <v>-106.01029995663981</v>
      </c>
      <c r="G793" s="18">
        <f>G791-G792-10*LOG10(G790)</f>
        <v>-106.01029995663981</v>
      </c>
      <c r="H793" s="32">
        <f>H791-H792-10*LOG10(H790)</f>
        <v>-106.01029995663981</v>
      </c>
    </row>
    <row r="794" spans="2:8" ht="15.75" thickBot="1" x14ac:dyDescent="0.3">
      <c r="B794" s="20"/>
      <c r="C794" s="23"/>
      <c r="D794" s="22"/>
      <c r="E794" s="23"/>
      <c r="F794" s="24"/>
      <c r="G794" s="25"/>
      <c r="H794" s="1"/>
    </row>
    <row r="795" spans="2:8" x14ac:dyDescent="0.25">
      <c r="B795" s="26" t="s">
        <v>22</v>
      </c>
      <c r="C795" s="33"/>
      <c r="D795" s="34"/>
      <c r="E795" s="33"/>
      <c r="F795" s="33"/>
      <c r="G795" s="33"/>
      <c r="H795" s="29"/>
    </row>
    <row r="796" spans="2:8" x14ac:dyDescent="0.25">
      <c r="B796" s="11" t="s">
        <v>23</v>
      </c>
      <c r="C796" s="35"/>
      <c r="D796" s="36"/>
      <c r="E796" s="37">
        <v>2</v>
      </c>
      <c r="F796" s="37">
        <v>2</v>
      </c>
      <c r="G796" s="37">
        <v>2</v>
      </c>
      <c r="H796" s="38">
        <v>2</v>
      </c>
    </row>
    <row r="797" spans="2:8" x14ac:dyDescent="0.25">
      <c r="B797" s="11" t="s">
        <v>24</v>
      </c>
      <c r="C797" s="35"/>
      <c r="D797" s="36"/>
      <c r="E797" s="13">
        <v>64</v>
      </c>
      <c r="F797" s="13">
        <v>128</v>
      </c>
      <c r="G797" s="13">
        <v>256</v>
      </c>
      <c r="H797" s="15">
        <v>15</v>
      </c>
    </row>
    <row r="798" spans="2:8" x14ac:dyDescent="0.25">
      <c r="B798" s="11" t="s">
        <v>25</v>
      </c>
      <c r="C798" s="35"/>
      <c r="D798" s="36"/>
      <c r="E798" s="37">
        <v>3.8</v>
      </c>
      <c r="F798" s="37">
        <v>3.3</v>
      </c>
      <c r="G798" s="37">
        <v>2.8</v>
      </c>
      <c r="H798" s="38">
        <v>2.7</v>
      </c>
    </row>
    <row r="799" spans="2:8" x14ac:dyDescent="0.25">
      <c r="B799" s="11" t="s">
        <v>26</v>
      </c>
      <c r="C799" s="35"/>
      <c r="D799" s="36"/>
      <c r="E799" s="13">
        <v>128</v>
      </c>
      <c r="F799" s="13">
        <v>256</v>
      </c>
      <c r="G799" s="13">
        <v>1024</v>
      </c>
      <c r="H799" s="15">
        <v>1024</v>
      </c>
    </row>
    <row r="800" spans="2:8" ht="15.75" thickBot="1" x14ac:dyDescent="0.3">
      <c r="B800" s="39" t="s">
        <v>27</v>
      </c>
      <c r="C800" s="18"/>
      <c r="D800" s="19"/>
      <c r="E800" s="40">
        <v>4.3</v>
      </c>
      <c r="F800" s="40">
        <v>3.8</v>
      </c>
      <c r="G800" s="40">
        <v>3.3</v>
      </c>
      <c r="H800" s="41">
        <v>2.7</v>
      </c>
    </row>
    <row r="801" spans="1:16" ht="15.75" thickBot="1" x14ac:dyDescent="0.3">
      <c r="B801" s="1"/>
      <c r="C801" s="1"/>
      <c r="D801" s="1"/>
      <c r="E801" s="1"/>
      <c r="F801" s="1"/>
      <c r="G801" s="1"/>
      <c r="H801" s="1"/>
    </row>
    <row r="802" spans="1:16" x14ac:dyDescent="0.25">
      <c r="B802" s="26" t="s">
        <v>28</v>
      </c>
      <c r="C802" s="27"/>
      <c r="D802" s="28"/>
      <c r="E802" s="27"/>
      <c r="F802" s="27"/>
      <c r="G802" s="27"/>
      <c r="H802" s="29"/>
    </row>
    <row r="803" spans="1:16" x14ac:dyDescent="0.25">
      <c r="B803" s="11" t="s">
        <v>29</v>
      </c>
      <c r="C803" s="12">
        <v>8</v>
      </c>
      <c r="D803" s="9" t="s">
        <v>14</v>
      </c>
      <c r="E803" s="13">
        <f>C803</f>
        <v>8</v>
      </c>
      <c r="F803" s="13">
        <f>E803</f>
        <v>8</v>
      </c>
      <c r="G803" s="13">
        <f>F803</f>
        <v>8</v>
      </c>
      <c r="H803" s="13">
        <f>G803</f>
        <v>8</v>
      </c>
    </row>
    <row r="804" spans="1:16" x14ac:dyDescent="0.25">
      <c r="B804" s="7" t="s">
        <v>30</v>
      </c>
      <c r="C804" s="35"/>
      <c r="D804" s="36" t="s">
        <v>18</v>
      </c>
      <c r="E804" s="35">
        <f>E793-E803</f>
        <v>-114.01029995663981</v>
      </c>
      <c r="F804" s="35">
        <f>F793-F803</f>
        <v>-114.01029995663981</v>
      </c>
      <c r="G804" s="35">
        <f>G793-G803</f>
        <v>-114.01029995663981</v>
      </c>
      <c r="H804" s="42">
        <f>H793-H803</f>
        <v>-114.01029995663981</v>
      </c>
    </row>
    <row r="805" spans="1:16" x14ac:dyDescent="0.25">
      <c r="B805" s="11" t="s">
        <v>31</v>
      </c>
      <c r="C805" s="8"/>
      <c r="D805" s="9"/>
      <c r="E805" s="13"/>
      <c r="F805" s="13"/>
      <c r="G805" s="13"/>
      <c r="H805" s="15"/>
    </row>
    <row r="806" spans="1:16" x14ac:dyDescent="0.25">
      <c r="B806" s="43" t="s">
        <v>32</v>
      </c>
      <c r="C806" s="44"/>
      <c r="D806" s="9" t="s">
        <v>18</v>
      </c>
      <c r="E806" s="13">
        <f>E804</f>
        <v>-114.01029995663981</v>
      </c>
      <c r="F806" s="13">
        <f>F804</f>
        <v>-114.01029995663981</v>
      </c>
      <c r="G806" s="13">
        <f>G804</f>
        <v>-114.01029995663981</v>
      </c>
      <c r="H806" s="15">
        <f>H804</f>
        <v>-114.01029995663981</v>
      </c>
    </row>
    <row r="807" spans="1:16" x14ac:dyDescent="0.25">
      <c r="B807" s="7" t="s">
        <v>39</v>
      </c>
      <c r="C807" s="13"/>
      <c r="D807" s="47" t="s">
        <v>14</v>
      </c>
      <c r="E807" s="35">
        <f>-E806+E787</f>
        <v>127</v>
      </c>
      <c r="F807" s="35">
        <f>-F806+F787</f>
        <v>127</v>
      </c>
      <c r="G807" s="35">
        <f>-G806+G787</f>
        <v>127</v>
      </c>
      <c r="H807" s="42">
        <f>-H806+H787</f>
        <v>127</v>
      </c>
    </row>
    <row r="808" spans="1:16" x14ac:dyDescent="0.25">
      <c r="B808" s="11" t="s">
        <v>33</v>
      </c>
      <c r="C808" s="8"/>
      <c r="D808" s="48" t="s">
        <v>14</v>
      </c>
      <c r="E808" s="13">
        <f>-10*E796*LOG(0.3/(4*PI()*E797*$C$5),10)</f>
        <v>83.908488987370035</v>
      </c>
      <c r="F808" s="13">
        <f>-10*F796*LOG(0.3/(4*PI()*F797*$C$5),10)</f>
        <v>89.929088900649646</v>
      </c>
      <c r="G808" s="13">
        <f>-10*G796*LOG(0.3/(4*PI()*G797*$C$5),10)</f>
        <v>95.949688813929271</v>
      </c>
      <c r="H808" s="15">
        <f>-10*H796*LOG(0.3/(4*PI()*H797*$C$5),10)</f>
        <v>71.306714688805911</v>
      </c>
      <c r="P808" s="101"/>
    </row>
    <row r="809" spans="1:16" x14ac:dyDescent="0.25">
      <c r="B809" s="11" t="s">
        <v>41</v>
      </c>
      <c r="C809" s="8"/>
      <c r="D809" s="48" t="s">
        <v>14</v>
      </c>
      <c r="E809" s="13">
        <f>-E807+E808</f>
        <v>-43.091511012629965</v>
      </c>
      <c r="F809" s="13">
        <f>-F807+F808</f>
        <v>-37.070911099350354</v>
      </c>
      <c r="G809" s="13">
        <f>-G807+G808</f>
        <v>-31.050311186070729</v>
      </c>
      <c r="H809" s="15">
        <f>-H807+H808</f>
        <v>-55.693285311194089</v>
      </c>
    </row>
    <row r="810" spans="1:16" x14ac:dyDescent="0.25">
      <c r="B810" s="11" t="s">
        <v>34</v>
      </c>
      <c r="C810" s="8"/>
      <c r="D810" s="48" t="s">
        <v>14</v>
      </c>
      <c r="E810" s="13">
        <f>E808+10*E798*LOG(E799/E797,10)</f>
        <v>95.347628822601322</v>
      </c>
      <c r="F810" s="13">
        <f>F808+10*F798*LOG(F799/F797,10)</f>
        <v>99.863078757561027</v>
      </c>
      <c r="G810" s="13">
        <f>G808+10*G798*LOG(G799/G797,10)</f>
        <v>112.80736857111222</v>
      </c>
      <c r="H810" s="15">
        <f>H808+10*H798*LOG(H799/H797,10)</f>
        <v>120.83034952357744</v>
      </c>
      <c r="K810" s="101"/>
      <c r="L810" s="101"/>
      <c r="M810" s="101"/>
      <c r="N810" s="101"/>
      <c r="O810" s="101"/>
    </row>
    <row r="811" spans="1:16" x14ac:dyDescent="0.25">
      <c r="B811" s="11" t="s">
        <v>41</v>
      </c>
      <c r="C811" s="8"/>
      <c r="D811" s="48" t="s">
        <v>14</v>
      </c>
      <c r="E811" s="13">
        <f>-E807+E810</f>
        <v>-31.652371177398678</v>
      </c>
      <c r="F811" s="13">
        <f>-F807+F810</f>
        <v>-27.136921242438973</v>
      </c>
      <c r="G811" s="13">
        <f>-G807+G810</f>
        <v>-14.192631428887779</v>
      </c>
      <c r="H811" s="15">
        <f>-H807+H810</f>
        <v>-6.1696504764225608</v>
      </c>
    </row>
    <row r="812" spans="1:16" ht="18" x14ac:dyDescent="0.25">
      <c r="B812" s="7" t="s">
        <v>69</v>
      </c>
      <c r="C812" s="44"/>
      <c r="D812" s="47" t="s">
        <v>14</v>
      </c>
      <c r="E812" s="56">
        <f>IF(E811&lt;0,E$26*POWER(10,-E811/(10*E$27)),IF(E809&lt;0,E$24*POWER(10,-E809/(10*E$25)),0.3*POWER(10,E807/(10*E$23))/(4*PI()*$C$5)))</f>
        <v>697.12655292091824</v>
      </c>
      <c r="F812" s="56">
        <f>IF(F811&lt;0,F$26*POWER(10,-F811/(10*F$27)),IF(F809&lt;0,F$24*POWER(10,-F809/(10*F$25)),0.3*POWER(10,F807/(10*F$23))/(4*PI()*$C$5)))</f>
        <v>1325.4686849130921</v>
      </c>
      <c r="G812" s="56">
        <f>IF(G811&lt;0,G$26*POWER(10,-G811/(10*G$27)),IF(G809&lt;0,G$24*POWER(10,-G809/(10*G$25)),0.3*POWER(10,G807/(10*G$23))/(4*PI()*$C$5)))</f>
        <v>2756.6377355817708</v>
      </c>
      <c r="H812" s="57">
        <f>IF(H811&lt;0,H$26*POWER(10,-H811/(10*H$27)),IF(H809&lt;0,H$24*POWER(10,-H809/(10*H$25)),0.3*POWER(10,H807/(10*H$23))/(4*PI()*$C$5)))</f>
        <v>1733.02780170593</v>
      </c>
    </row>
    <row r="813" spans="1:16" x14ac:dyDescent="0.25">
      <c r="A813" s="1"/>
      <c r="B813" s="1"/>
      <c r="C813" s="1"/>
      <c r="D813" s="1"/>
      <c r="E813" s="1"/>
      <c r="F813" s="1"/>
      <c r="G813" s="1"/>
      <c r="H813" s="1"/>
    </row>
    <row r="814" spans="1:16" s="101" customFormat="1" ht="18.75" thickBot="1" x14ac:dyDescent="0.3">
      <c r="A814" s="101" t="s">
        <v>121</v>
      </c>
      <c r="B814" s="102"/>
      <c r="C814" s="103"/>
      <c r="D814" s="102"/>
      <c r="E814" s="63"/>
      <c r="F814" s="63"/>
      <c r="G814" s="63"/>
      <c r="H814" s="63"/>
      <c r="J814" s="101" t="s">
        <v>124</v>
      </c>
      <c r="K814"/>
      <c r="L814"/>
      <c r="M814"/>
      <c r="N814"/>
      <c r="O814"/>
      <c r="P814"/>
    </row>
    <row r="815" spans="1:16" ht="18" x14ac:dyDescent="0.25">
      <c r="A815" s="53" t="s">
        <v>114</v>
      </c>
      <c r="C815" s="52"/>
      <c r="D815" s="62"/>
      <c r="E815" s="63"/>
      <c r="F815" s="63"/>
      <c r="G815" s="63"/>
      <c r="H815" s="63"/>
      <c r="K815" s="75"/>
      <c r="L815" s="76"/>
      <c r="M815" s="108" t="s">
        <v>111</v>
      </c>
      <c r="N815" s="108"/>
      <c r="O815" s="108"/>
      <c r="P815" s="109"/>
    </row>
    <row r="816" spans="1:16" x14ac:dyDescent="0.25">
      <c r="B816" s="50" t="s">
        <v>45</v>
      </c>
      <c r="K816" s="77"/>
      <c r="L816" s="71"/>
      <c r="M816" s="47" t="s">
        <v>5</v>
      </c>
      <c r="N816" s="47" t="s">
        <v>6</v>
      </c>
      <c r="O816" s="72" t="s">
        <v>7</v>
      </c>
      <c r="P816" s="78" t="s">
        <v>8</v>
      </c>
    </row>
    <row r="817" spans="2:16" x14ac:dyDescent="0.25">
      <c r="B817" s="50" t="s">
        <v>46</v>
      </c>
      <c r="J817" s="101"/>
      <c r="K817" s="115" t="s">
        <v>93</v>
      </c>
      <c r="L817" s="73" t="s">
        <v>91</v>
      </c>
      <c r="M817" s="74">
        <f>E852</f>
        <v>505.56469835643031</v>
      </c>
      <c r="N817" s="74">
        <f>F852</f>
        <v>921.45628131052626</v>
      </c>
      <c r="O817" s="74">
        <f>G852</f>
        <v>1813.6835545840506</v>
      </c>
      <c r="P817" s="74">
        <f>H852</f>
        <v>1038.9228724875616</v>
      </c>
    </row>
    <row r="818" spans="2:16" ht="15.75" thickBot="1" x14ac:dyDescent="0.3">
      <c r="B818" s="1" t="s">
        <v>0</v>
      </c>
      <c r="C818" s="1">
        <v>5.85</v>
      </c>
      <c r="D818" s="1"/>
      <c r="E818" s="1" t="s">
        <v>1</v>
      </c>
      <c r="F818" s="1">
        <f>300000000/C818/10^9</f>
        <v>5.1282051282051287E-2</v>
      </c>
      <c r="G818" s="1"/>
      <c r="H818" s="1"/>
      <c r="K818" s="116"/>
      <c r="L818" s="48" t="s">
        <v>92</v>
      </c>
      <c r="M818" s="74">
        <f>E861</f>
        <v>98.355507776008707</v>
      </c>
      <c r="N818" s="74">
        <f>F861</f>
        <v>137.93097976519408</v>
      </c>
      <c r="O818" s="74">
        <f>G861</f>
        <v>144.79565326080072</v>
      </c>
      <c r="P818" s="74">
        <f>H861</f>
        <v>80.440024927387441</v>
      </c>
    </row>
    <row r="819" spans="2:16" x14ac:dyDescent="0.25">
      <c r="B819" s="2" t="s">
        <v>2</v>
      </c>
      <c r="C819" s="3" t="s">
        <v>3</v>
      </c>
      <c r="D819" s="3" t="s">
        <v>4</v>
      </c>
      <c r="E819" s="4" t="s">
        <v>5</v>
      </c>
      <c r="F819" s="4" t="s">
        <v>6</v>
      </c>
      <c r="G819" s="5" t="s">
        <v>7</v>
      </c>
      <c r="H819" s="6" t="s">
        <v>8</v>
      </c>
      <c r="K819" s="115" t="s">
        <v>94</v>
      </c>
      <c r="L819" s="106" t="s">
        <v>91</v>
      </c>
      <c r="M819" s="74">
        <f>E898</f>
        <v>251.8904057312389</v>
      </c>
      <c r="N819" s="74">
        <f>F898</f>
        <v>418.88848324249579</v>
      </c>
      <c r="O819" s="74">
        <f>G898</f>
        <v>689.03354609598352</v>
      </c>
      <c r="P819" s="74">
        <f>H898</f>
        <v>342.54714032276524</v>
      </c>
    </row>
    <row r="820" spans="2:16" x14ac:dyDescent="0.25">
      <c r="B820" s="7" t="s">
        <v>62</v>
      </c>
      <c r="C820" s="8"/>
      <c r="D820" s="9"/>
      <c r="E820" s="9"/>
      <c r="F820" s="9"/>
      <c r="G820" s="9"/>
      <c r="H820" s="10"/>
      <c r="K820" s="116"/>
      <c r="L820" s="48" t="s">
        <v>92</v>
      </c>
      <c r="M820" s="74">
        <f>E907</f>
        <v>32.377292353763949</v>
      </c>
      <c r="N820" s="74">
        <f>F907</f>
        <v>32.377292353763949</v>
      </c>
      <c r="O820" s="74">
        <f>G907</f>
        <v>32.377292353763949</v>
      </c>
      <c r="P820" s="74">
        <f>H907</f>
        <v>26.522181035819305</v>
      </c>
    </row>
    <row r="821" spans="2:16" x14ac:dyDescent="0.25">
      <c r="B821" s="11" t="s">
        <v>9</v>
      </c>
      <c r="C821" s="12">
        <v>1</v>
      </c>
      <c r="D821" s="9" t="s">
        <v>10</v>
      </c>
      <c r="E821" s="13">
        <f>C821</f>
        <v>1</v>
      </c>
      <c r="F821" s="13">
        <f>E821</f>
        <v>1</v>
      </c>
      <c r="G821" s="13">
        <f>F821</f>
        <v>1</v>
      </c>
      <c r="H821" s="14">
        <f>G821</f>
        <v>1</v>
      </c>
      <c r="J821" s="101"/>
      <c r="K821" s="116" t="s">
        <v>48</v>
      </c>
      <c r="L821" s="106" t="s">
        <v>91</v>
      </c>
      <c r="M821" s="74">
        <f>E944</f>
        <v>874.29001644089817</v>
      </c>
      <c r="N821" s="74">
        <f>F944</f>
        <v>1712.5897958450375</v>
      </c>
      <c r="O821" s="74">
        <f>G944</f>
        <v>3702.7532451733582</v>
      </c>
      <c r="P821" s="74">
        <f>H944</f>
        <v>2485.5773764770393</v>
      </c>
    </row>
    <row r="822" spans="2:16" x14ac:dyDescent="0.25">
      <c r="B822" s="11" t="s">
        <v>11</v>
      </c>
      <c r="C822" s="12">
        <f>$C$1</f>
        <v>26</v>
      </c>
      <c r="D822" s="9" t="s">
        <v>12</v>
      </c>
      <c r="E822" s="13">
        <f>$C822</f>
        <v>26</v>
      </c>
      <c r="F822" s="13">
        <f>$C822</f>
        <v>26</v>
      </c>
      <c r="G822" s="13">
        <f>$C822</f>
        <v>26</v>
      </c>
      <c r="H822" s="15">
        <f>$C822</f>
        <v>26</v>
      </c>
      <c r="K822" s="116"/>
      <c r="L822" s="48" t="s">
        <v>92</v>
      </c>
      <c r="M822" s="74">
        <f>E953</f>
        <v>175.38041789791168</v>
      </c>
      <c r="N822" s="74">
        <f>F953</f>
        <v>278.08634742651333</v>
      </c>
      <c r="O822" s="74">
        <f>G953</f>
        <v>395.16566469884162</v>
      </c>
      <c r="P822" s="74">
        <f>H953</f>
        <v>192.4492293100007</v>
      </c>
    </row>
    <row r="823" spans="2:16" x14ac:dyDescent="0.25">
      <c r="B823" s="11" t="s">
        <v>13</v>
      </c>
      <c r="C823" s="12">
        <v>0</v>
      </c>
      <c r="D823" s="9" t="s">
        <v>14</v>
      </c>
      <c r="E823" s="13">
        <f>$C823</f>
        <v>0</v>
      </c>
      <c r="F823" s="13">
        <f t="shared" ref="F823:H825" si="40">$C823</f>
        <v>0</v>
      </c>
      <c r="G823" s="13">
        <f t="shared" si="40"/>
        <v>0</v>
      </c>
      <c r="H823" s="15">
        <f t="shared" si="40"/>
        <v>0</v>
      </c>
      <c r="K823" s="116" t="s">
        <v>50</v>
      </c>
      <c r="L823" s="106" t="s">
        <v>91</v>
      </c>
      <c r="M823" s="74">
        <f>E990</f>
        <v>562.40456251590808</v>
      </c>
      <c r="N823" s="74">
        <f>F990</f>
        <v>1039.5257754578265</v>
      </c>
      <c r="O823" s="74">
        <f>G990</f>
        <v>2083.7972271856388</v>
      </c>
      <c r="P823" s="74">
        <f>H990</f>
        <v>1231.050593389155</v>
      </c>
    </row>
    <row r="824" spans="2:16" ht="15.75" thickBot="1" x14ac:dyDescent="0.3">
      <c r="B824" s="11" t="s">
        <v>15</v>
      </c>
      <c r="C824" s="12">
        <v>30</v>
      </c>
      <c r="D824" s="9" t="s">
        <v>14</v>
      </c>
      <c r="E824" s="13">
        <f>$C824</f>
        <v>30</v>
      </c>
      <c r="F824" s="13">
        <f t="shared" si="40"/>
        <v>30</v>
      </c>
      <c r="G824" s="13">
        <f t="shared" si="40"/>
        <v>30</v>
      </c>
      <c r="H824" s="15">
        <f t="shared" si="40"/>
        <v>30</v>
      </c>
      <c r="K824" s="117"/>
      <c r="L824" s="107" t="s">
        <v>92</v>
      </c>
      <c r="M824" s="80">
        <f>E999</f>
        <v>110.95815131455846</v>
      </c>
      <c r="N824" s="80">
        <f>F999</f>
        <v>158.47317601312577</v>
      </c>
      <c r="O824" s="80">
        <f>G999</f>
        <v>182.07089488290978</v>
      </c>
      <c r="P824" s="80">
        <f>H999</f>
        <v>95.315776600427384</v>
      </c>
    </row>
    <row r="825" spans="2:16" x14ac:dyDescent="0.25">
      <c r="B825" s="11" t="s">
        <v>16</v>
      </c>
      <c r="C825" s="16">
        <v>0</v>
      </c>
      <c r="D825" s="9" t="s">
        <v>17</v>
      </c>
      <c r="E825" s="13">
        <f>$C825</f>
        <v>0</v>
      </c>
      <c r="F825" s="13">
        <f t="shared" si="40"/>
        <v>0</v>
      </c>
      <c r="G825" s="13">
        <f t="shared" si="40"/>
        <v>0</v>
      </c>
      <c r="H825" s="13">
        <f t="shared" si="40"/>
        <v>0</v>
      </c>
    </row>
    <row r="826" spans="2:16" ht="15.75" thickBot="1" x14ac:dyDescent="0.3">
      <c r="B826" s="17" t="s">
        <v>110</v>
      </c>
      <c r="C826" s="18"/>
      <c r="D826" s="19" t="s">
        <v>18</v>
      </c>
      <c r="E826" s="18">
        <f>E822-SUM(E823:E825)-10*LOG10(E821/1)</f>
        <v>-4</v>
      </c>
      <c r="F826" s="18">
        <f>F822-SUM(F823:F825)-10*LOG10(F821/1)</f>
        <v>-4</v>
      </c>
      <c r="G826" s="18">
        <f>G822-SUM(G823:G825)-10*LOG10(G821/1)</f>
        <v>-4</v>
      </c>
      <c r="H826" s="32">
        <f>H822-SUM(H823:H825)-10*LOG10(H821/1)</f>
        <v>-4</v>
      </c>
    </row>
    <row r="827" spans="2:16" ht="15.75" thickBot="1" x14ac:dyDescent="0.3">
      <c r="B827" s="20"/>
      <c r="C827" s="21"/>
      <c r="D827" s="22"/>
      <c r="E827" s="23"/>
      <c r="F827" s="24"/>
      <c r="G827" s="25"/>
      <c r="H827" s="1"/>
      <c r="J827" s="101" t="s">
        <v>125</v>
      </c>
    </row>
    <row r="828" spans="2:16" x14ac:dyDescent="0.25">
      <c r="B828" s="26" t="s">
        <v>67</v>
      </c>
      <c r="C828" s="27"/>
      <c r="D828" s="28"/>
      <c r="E828" s="27"/>
      <c r="F828" s="27"/>
      <c r="G828" s="27"/>
      <c r="H828" s="29"/>
      <c r="K828" s="75"/>
      <c r="L828" s="76"/>
      <c r="M828" s="108" t="s">
        <v>111</v>
      </c>
      <c r="N828" s="108"/>
      <c r="O828" s="108"/>
      <c r="P828" s="109"/>
    </row>
    <row r="829" spans="2:16" x14ac:dyDescent="0.25">
      <c r="B829" s="7" t="s">
        <v>19</v>
      </c>
      <c r="C829" s="30">
        <v>0.25</v>
      </c>
      <c r="D829" s="9" t="s">
        <v>10</v>
      </c>
      <c r="E829" s="60">
        <f t="shared" ref="E829:H832" si="41">$C829</f>
        <v>0.25</v>
      </c>
      <c r="F829" s="60">
        <f t="shared" si="41"/>
        <v>0.25</v>
      </c>
      <c r="G829" s="60">
        <f t="shared" si="41"/>
        <v>0.25</v>
      </c>
      <c r="H829" s="61">
        <f t="shared" si="41"/>
        <v>0.25</v>
      </c>
      <c r="K829" s="77"/>
      <c r="L829" s="71"/>
      <c r="M829" s="47" t="s">
        <v>5</v>
      </c>
      <c r="N829" s="47" t="s">
        <v>6</v>
      </c>
      <c r="O829" s="72" t="s">
        <v>7</v>
      </c>
      <c r="P829" s="78" t="s">
        <v>8</v>
      </c>
    </row>
    <row r="830" spans="2:16" x14ac:dyDescent="0.25">
      <c r="B830" s="11" t="s">
        <v>64</v>
      </c>
      <c r="C830" s="30">
        <v>-114</v>
      </c>
      <c r="D830" s="9" t="s">
        <v>18</v>
      </c>
      <c r="E830" s="13">
        <f t="shared" si="41"/>
        <v>-114</v>
      </c>
      <c r="F830" s="13">
        <f t="shared" si="41"/>
        <v>-114</v>
      </c>
      <c r="G830" s="13">
        <f t="shared" si="41"/>
        <v>-114</v>
      </c>
      <c r="H830" s="15">
        <f t="shared" si="41"/>
        <v>-114</v>
      </c>
      <c r="K830" s="115" t="s">
        <v>93</v>
      </c>
      <c r="L830" s="73" t="s">
        <v>91</v>
      </c>
      <c r="M830" s="74">
        <f>E1037</f>
        <v>911.6543920065626</v>
      </c>
      <c r="N830" s="74">
        <f>F1037</f>
        <v>1795.6408239927953</v>
      </c>
      <c r="O830" s="74">
        <f>G1037</f>
        <v>3910.2720016868507</v>
      </c>
      <c r="P830" s="74">
        <f>H1037</f>
        <v>2656.8815617724404</v>
      </c>
    </row>
    <row r="831" spans="2:16" x14ac:dyDescent="0.25">
      <c r="B831" s="11" t="s">
        <v>68</v>
      </c>
      <c r="C831" s="30">
        <v>9</v>
      </c>
      <c r="D831" s="9" t="s">
        <v>14</v>
      </c>
      <c r="E831" s="13">
        <f t="shared" si="41"/>
        <v>9</v>
      </c>
      <c r="F831" s="13">
        <f t="shared" si="41"/>
        <v>9</v>
      </c>
      <c r="G831" s="13">
        <f t="shared" si="41"/>
        <v>9</v>
      </c>
      <c r="H831" s="15">
        <f t="shared" si="41"/>
        <v>9</v>
      </c>
      <c r="K831" s="116"/>
      <c r="L831" s="48" t="s">
        <v>92</v>
      </c>
      <c r="M831" s="74">
        <f>E1046</f>
        <v>182.87561935048794</v>
      </c>
      <c r="N831" s="74">
        <f>F1046</f>
        <v>291.57198019371702</v>
      </c>
      <c r="O831" s="74">
        <f>G1046</f>
        <v>421.39595576390445</v>
      </c>
      <c r="P831" s="74">
        <f>H1046</f>
        <v>205.7126902465514</v>
      </c>
    </row>
    <row r="832" spans="2:16" x14ac:dyDescent="0.25">
      <c r="B832" s="11" t="s">
        <v>21</v>
      </c>
      <c r="C832" s="30">
        <v>20</v>
      </c>
      <c r="D832" s="9" t="s">
        <v>17</v>
      </c>
      <c r="E832" s="13">
        <f t="shared" si="41"/>
        <v>20</v>
      </c>
      <c r="F832" s="13">
        <f t="shared" si="41"/>
        <v>20</v>
      </c>
      <c r="G832" s="13">
        <f t="shared" si="41"/>
        <v>20</v>
      </c>
      <c r="H832" s="15">
        <f t="shared" si="41"/>
        <v>20</v>
      </c>
      <c r="K832" s="115" t="s">
        <v>94</v>
      </c>
      <c r="L832" s="106" t="s">
        <v>91</v>
      </c>
      <c r="M832" s="74">
        <f>E1082</f>
        <v>454.2188080689557</v>
      </c>
      <c r="N832" s="74">
        <f>F1082</f>
        <v>816.28751842776626</v>
      </c>
      <c r="O832" s="74">
        <f>G1082</f>
        <v>1577.449462663754</v>
      </c>
      <c r="P832" s="74">
        <f>H1082</f>
        <v>876.01034230991763</v>
      </c>
    </row>
    <row r="833" spans="2:16" ht="15.75" thickBot="1" x14ac:dyDescent="0.3">
      <c r="B833" s="17" t="s">
        <v>78</v>
      </c>
      <c r="C833" s="31"/>
      <c r="D833" s="19" t="s">
        <v>18</v>
      </c>
      <c r="E833" s="18">
        <f>E830-E832+E831</f>
        <v>-125</v>
      </c>
      <c r="F833" s="18">
        <f>F830-F832+F831</f>
        <v>-125</v>
      </c>
      <c r="G833" s="18">
        <f>G830-G832+G831</f>
        <v>-125</v>
      </c>
      <c r="H833" s="32">
        <f>H830-H832+H831</f>
        <v>-125</v>
      </c>
      <c r="K833" s="116"/>
      <c r="L833" s="48" t="s">
        <v>92</v>
      </c>
      <c r="M833" s="74">
        <f>E1091</f>
        <v>87.129877992686758</v>
      </c>
      <c r="N833" s="74">
        <f>F1091</f>
        <v>115.01527565040109</v>
      </c>
      <c r="O833" s="74">
        <f>G1091</f>
        <v>115.01527565040109</v>
      </c>
      <c r="P833" s="74">
        <f>H1091</f>
        <v>67.826299370363174</v>
      </c>
    </row>
    <row r="834" spans="2:16" ht="15.75" thickBot="1" x14ac:dyDescent="0.3">
      <c r="B834" s="20"/>
      <c r="C834" s="23"/>
      <c r="D834" s="22"/>
      <c r="E834" s="23"/>
      <c r="F834" s="24"/>
      <c r="G834" s="25"/>
      <c r="H834" s="1"/>
      <c r="K834" s="116" t="s">
        <v>48</v>
      </c>
      <c r="L834" s="106" t="s">
        <v>91</v>
      </c>
      <c r="M834" s="74">
        <f>E1127</f>
        <v>1576.5545655521671</v>
      </c>
      <c r="N834" s="74">
        <f>F1127</f>
        <v>3337.3218182410005</v>
      </c>
      <c r="O834" s="74">
        <f>G1127</f>
        <v>7983.0752763687406</v>
      </c>
      <c r="P834" s="74">
        <f>H1127</f>
        <v>6356.4725320835814</v>
      </c>
    </row>
    <row r="835" spans="2:16" x14ac:dyDescent="0.25">
      <c r="B835" s="26" t="s">
        <v>22</v>
      </c>
      <c r="C835" s="33"/>
      <c r="D835" s="34"/>
      <c r="E835" s="33"/>
      <c r="F835" s="33"/>
      <c r="G835" s="33"/>
      <c r="H835" s="29"/>
      <c r="K835" s="116"/>
      <c r="L835" s="48" t="s">
        <v>92</v>
      </c>
      <c r="M835" s="74">
        <f>E1136</f>
        <v>316.25295193347415</v>
      </c>
      <c r="N835" s="74">
        <f>F1136</f>
        <v>541.90655396467457</v>
      </c>
      <c r="O835" s="74">
        <f>G1136</f>
        <v>977.24667367179291</v>
      </c>
      <c r="P835" s="74">
        <f>H1136</f>
        <v>492.15858315524622</v>
      </c>
    </row>
    <row r="836" spans="2:16" x14ac:dyDescent="0.25">
      <c r="B836" s="11" t="s">
        <v>23</v>
      </c>
      <c r="C836" s="35"/>
      <c r="D836" s="36"/>
      <c r="E836" s="37">
        <v>2</v>
      </c>
      <c r="F836" s="37">
        <v>2</v>
      </c>
      <c r="G836" s="37">
        <v>2</v>
      </c>
      <c r="H836" s="38">
        <v>2</v>
      </c>
      <c r="K836" s="116" t="s">
        <v>50</v>
      </c>
      <c r="L836" s="106" t="s">
        <v>91</v>
      </c>
      <c r="M836" s="74">
        <f>E1172</f>
        <v>1014.1502980112805</v>
      </c>
      <c r="N836" s="74">
        <f>F1172</f>
        <v>2025.7227150810431</v>
      </c>
      <c r="O836" s="74">
        <f>G1172</f>
        <v>4492.6326503111541</v>
      </c>
      <c r="P836" s="74">
        <f>H1172</f>
        <v>3148.2179378275509</v>
      </c>
    </row>
    <row r="837" spans="2:16" ht="15.75" thickBot="1" x14ac:dyDescent="0.3">
      <c r="B837" s="11" t="s">
        <v>24</v>
      </c>
      <c r="C837" s="35"/>
      <c r="D837" s="36"/>
      <c r="E837" s="13">
        <v>64</v>
      </c>
      <c r="F837" s="13">
        <v>128</v>
      </c>
      <c r="G837" s="13">
        <v>256</v>
      </c>
      <c r="H837" s="15">
        <v>15</v>
      </c>
      <c r="K837" s="117"/>
      <c r="L837" s="107" t="s">
        <v>92</v>
      </c>
      <c r="M837" s="80">
        <f>E1181</f>
        <v>203.43604494142537</v>
      </c>
      <c r="N837" s="80">
        <f>F1181</f>
        <v>328.93214247948202</v>
      </c>
      <c r="O837" s="80">
        <f>G1181</f>
        <v>496.30777537715801</v>
      </c>
      <c r="P837" s="80">
        <f>H1181</f>
        <v>243.75508144251432</v>
      </c>
    </row>
    <row r="838" spans="2:16" x14ac:dyDescent="0.25">
      <c r="B838" s="11" t="s">
        <v>25</v>
      </c>
      <c r="C838" s="35"/>
      <c r="D838" s="36"/>
      <c r="E838" s="37">
        <v>3.8</v>
      </c>
      <c r="F838" s="37">
        <v>3.3</v>
      </c>
      <c r="G838" s="37">
        <v>2.8</v>
      </c>
      <c r="H838" s="38">
        <v>2.7</v>
      </c>
    </row>
    <row r="839" spans="2:16" x14ac:dyDescent="0.25">
      <c r="B839" s="11" t="s">
        <v>26</v>
      </c>
      <c r="C839" s="35"/>
      <c r="D839" s="36"/>
      <c r="E839" s="13">
        <v>128</v>
      </c>
      <c r="F839" s="13">
        <v>256</v>
      </c>
      <c r="G839" s="13">
        <v>1024</v>
      </c>
      <c r="H839" s="15">
        <v>1024</v>
      </c>
    </row>
    <row r="840" spans="2:16" ht="15.75" thickBot="1" x14ac:dyDescent="0.3">
      <c r="B840" s="39" t="s">
        <v>27</v>
      </c>
      <c r="C840" s="18"/>
      <c r="D840" s="19"/>
      <c r="E840" s="40">
        <v>4.3</v>
      </c>
      <c r="F840" s="40">
        <v>3.8</v>
      </c>
      <c r="G840" s="40">
        <v>3.3</v>
      </c>
      <c r="H840" s="41">
        <v>2.7</v>
      </c>
      <c r="J840" s="101" t="s">
        <v>106</v>
      </c>
    </row>
    <row r="841" spans="2:16" ht="15.75" thickBot="1" x14ac:dyDescent="0.3">
      <c r="B841" s="1"/>
      <c r="C841" s="1"/>
      <c r="D841" s="1"/>
      <c r="E841" s="1"/>
      <c r="F841" s="1"/>
      <c r="G841" s="1"/>
      <c r="H841" s="1"/>
      <c r="K841" s="75"/>
      <c r="L841" s="113" t="s">
        <v>128</v>
      </c>
      <c r="M841" s="113"/>
      <c r="N841" s="113"/>
      <c r="O841" s="114"/>
    </row>
    <row r="842" spans="2:16" x14ac:dyDescent="0.25">
      <c r="B842" s="26" t="s">
        <v>28</v>
      </c>
      <c r="C842" s="27"/>
      <c r="D842" s="28"/>
      <c r="E842" s="27"/>
      <c r="F842" s="27"/>
      <c r="G842" s="27"/>
      <c r="H842" s="29"/>
      <c r="K842" s="77"/>
      <c r="L842" s="47" t="s">
        <v>5</v>
      </c>
      <c r="M842" s="47" t="s">
        <v>6</v>
      </c>
      <c r="N842" s="72" t="s">
        <v>7</v>
      </c>
      <c r="O842" s="78" t="s">
        <v>8</v>
      </c>
    </row>
    <row r="843" spans="2:16" x14ac:dyDescent="0.25">
      <c r="B843" s="11" t="s">
        <v>65</v>
      </c>
      <c r="C843" s="12">
        <v>0</v>
      </c>
      <c r="D843" s="9" t="s">
        <v>14</v>
      </c>
      <c r="E843" s="13">
        <f>$C$30</f>
        <v>0</v>
      </c>
      <c r="F843" s="13">
        <f>$C$30</f>
        <v>0</v>
      </c>
      <c r="G843" s="13">
        <f>$C$30</f>
        <v>0</v>
      </c>
      <c r="H843" s="15">
        <f>$C$30</f>
        <v>0</v>
      </c>
      <c r="K843" s="100" t="s">
        <v>117</v>
      </c>
      <c r="L843" s="74">
        <f>E1219</f>
        <v>296.44027215208939</v>
      </c>
      <c r="M843" s="74">
        <f>F1219</f>
        <v>503.65134095657407</v>
      </c>
      <c r="N843" s="74">
        <f>G1219</f>
        <v>884.81941985855212</v>
      </c>
      <c r="O843" s="74">
        <f>H1219</f>
        <v>443.97383557890299</v>
      </c>
    </row>
    <row r="844" spans="2:16" x14ac:dyDescent="0.25">
      <c r="B844" s="7" t="s">
        <v>30</v>
      </c>
      <c r="C844" s="35"/>
      <c r="D844" s="36" t="s">
        <v>18</v>
      </c>
      <c r="E844" s="35">
        <f>E833-E843</f>
        <v>-125</v>
      </c>
      <c r="F844" s="35">
        <f>F833-F843</f>
        <v>-125</v>
      </c>
      <c r="G844" s="35">
        <f>G833-G843</f>
        <v>-125</v>
      </c>
      <c r="H844" s="42">
        <f>H833-H843</f>
        <v>-125</v>
      </c>
      <c r="K844" s="100" t="s">
        <v>94</v>
      </c>
      <c r="L844" s="74">
        <f>E1255</f>
        <v>147.69714078182125</v>
      </c>
      <c r="M844" s="74">
        <f>F1255</f>
        <v>225.11647154961193</v>
      </c>
      <c r="N844" s="74">
        <f>G1255</f>
        <v>303.52961846792414</v>
      </c>
      <c r="O844" s="74">
        <f>H1255</f>
        <v>146.38427142482954</v>
      </c>
    </row>
    <row r="845" spans="2:16" x14ac:dyDescent="0.25">
      <c r="B845" s="11" t="s">
        <v>66</v>
      </c>
      <c r="C845" s="8"/>
      <c r="D845" s="9"/>
      <c r="E845" s="13"/>
      <c r="F845" s="13"/>
      <c r="G845" s="13"/>
      <c r="H845" s="15"/>
      <c r="K845" s="100" t="s">
        <v>118</v>
      </c>
      <c r="L845" s="74">
        <f>E1292</f>
        <v>512.64412103171151</v>
      </c>
      <c r="M845" s="74">
        <f>F1292</f>
        <v>936.07061417949569</v>
      </c>
      <c r="N845" s="74">
        <f>G1292</f>
        <v>1846.8466156442223</v>
      </c>
      <c r="O845" s="74">
        <f>H1292</f>
        <v>1062.1879166259955</v>
      </c>
    </row>
    <row r="846" spans="2:16" x14ac:dyDescent="0.25">
      <c r="B846" s="43" t="s">
        <v>32</v>
      </c>
      <c r="C846" s="44"/>
      <c r="D846" s="9" t="s">
        <v>18</v>
      </c>
      <c r="E846" s="13">
        <f>E844-E825</f>
        <v>-125</v>
      </c>
      <c r="F846" s="13">
        <f>F844-F825</f>
        <v>-125</v>
      </c>
      <c r="G846" s="13">
        <f>G844-G825</f>
        <v>-125</v>
      </c>
      <c r="H846" s="13">
        <f>H844-H825</f>
        <v>-125</v>
      </c>
      <c r="K846" s="100" t="s">
        <v>119</v>
      </c>
      <c r="L846" s="74">
        <f>E1328</f>
        <v>329.76859759747919</v>
      </c>
      <c r="M846" s="74">
        <f>F1328</f>
        <v>568.18599144349434</v>
      </c>
      <c r="N846" s="74">
        <f>G1328</f>
        <v>1039.3492630742214</v>
      </c>
      <c r="O846" s="74">
        <f>H1328</f>
        <v>526.07779481263799</v>
      </c>
    </row>
    <row r="847" spans="2:16" x14ac:dyDescent="0.25">
      <c r="B847" s="7" t="s">
        <v>39</v>
      </c>
      <c r="C847" s="13"/>
      <c r="D847" s="47" t="s">
        <v>14</v>
      </c>
      <c r="E847" s="35">
        <f>-E846+E826</f>
        <v>121</v>
      </c>
      <c r="F847" s="35">
        <f>-F846+F826</f>
        <v>121</v>
      </c>
      <c r="G847" s="35">
        <f>-G846+G826</f>
        <v>121</v>
      </c>
      <c r="H847" s="42">
        <f>-H846+H826</f>
        <v>121</v>
      </c>
    </row>
    <row r="848" spans="2:16" x14ac:dyDescent="0.25">
      <c r="B848" s="11" t="s">
        <v>33</v>
      </c>
      <c r="C848" s="8"/>
      <c r="D848" s="48" t="s">
        <v>14</v>
      </c>
      <c r="E848" s="13">
        <f>-10*E836*LOG(0.3/(4*PI()*E837*$C$5),10)</f>
        <v>83.908488987370035</v>
      </c>
      <c r="F848" s="13">
        <f>-10*F836*LOG(0.3/(4*PI()*F837*$C$5),10)</f>
        <v>89.929088900649646</v>
      </c>
      <c r="G848" s="13">
        <f>-10*G836*LOG(0.3/(4*PI()*G837*$C$5),10)</f>
        <v>95.949688813929271</v>
      </c>
      <c r="H848" s="15">
        <f>-10*H836*LOG(0.3/(4*PI()*H837*$C$5),10)</f>
        <v>71.306714688805911</v>
      </c>
    </row>
    <row r="849" spans="2:8" x14ac:dyDescent="0.25">
      <c r="B849" s="11" t="s">
        <v>41</v>
      </c>
      <c r="C849" s="8"/>
      <c r="D849" s="48" t="s">
        <v>14</v>
      </c>
      <c r="E849" s="13">
        <f>-E847+E848</f>
        <v>-37.091511012629965</v>
      </c>
      <c r="F849" s="13">
        <f>-F847+F848</f>
        <v>-31.070911099350354</v>
      </c>
      <c r="G849" s="13">
        <f>-G847+G848</f>
        <v>-25.050311186070729</v>
      </c>
      <c r="H849" s="15">
        <f>-H847+H848</f>
        <v>-49.693285311194089</v>
      </c>
    </row>
    <row r="850" spans="2:8" x14ac:dyDescent="0.25">
      <c r="B850" s="11" t="s">
        <v>34</v>
      </c>
      <c r="C850" s="8"/>
      <c r="D850" s="48" t="s">
        <v>14</v>
      </c>
      <c r="E850" s="13">
        <f>E848+10*E838*LOG(E839/E837,10)</f>
        <v>95.347628822601322</v>
      </c>
      <c r="F850" s="13">
        <f>F848+10*F838*LOG(F839/F837,10)</f>
        <v>99.863078757561027</v>
      </c>
      <c r="G850" s="13">
        <f>G848+10*G838*LOG(G839/G837,10)</f>
        <v>112.80736857111222</v>
      </c>
      <c r="H850" s="15">
        <f>H848+10*H838*LOG(H839/H837,10)</f>
        <v>120.83034952357744</v>
      </c>
    </row>
    <row r="851" spans="2:8" x14ac:dyDescent="0.25">
      <c r="B851" s="11" t="s">
        <v>41</v>
      </c>
      <c r="C851" s="8"/>
      <c r="D851" s="48" t="s">
        <v>14</v>
      </c>
      <c r="E851" s="13">
        <f>-E847+E850</f>
        <v>-25.652371177398678</v>
      </c>
      <c r="F851" s="13">
        <f>-F847+F850</f>
        <v>-21.136921242438973</v>
      </c>
      <c r="G851" s="13">
        <f>-G847+G850</f>
        <v>-8.1926314288877791</v>
      </c>
      <c r="H851" s="15">
        <f>-H847+H850</f>
        <v>-0.16965047642256081</v>
      </c>
    </row>
    <row r="852" spans="2:8" ht="18" x14ac:dyDescent="0.25">
      <c r="B852" s="7" t="s">
        <v>69</v>
      </c>
      <c r="C852" s="44"/>
      <c r="D852" s="47" t="s">
        <v>14</v>
      </c>
      <c r="E852" s="56">
        <f>IF(E851&lt;0,E$26*POWER(10,-E851/(10*E$27)),IF(E849&lt;0,E$24*POWER(10,-E849/(10*E$25)),0.3*POWER(10,E847/(10*E$23))/(4*PI()*$C$5)))</f>
        <v>505.56469835643031</v>
      </c>
      <c r="F852" s="56">
        <f>IF(F851&lt;0,F$26*POWER(10,-F851/(10*F$27)),IF(F849&lt;0,F$24*POWER(10,-F849/(10*F$25)),0.3*POWER(10,F847/(10*F$23))/(4*PI()*$C$5)))</f>
        <v>921.45628131052626</v>
      </c>
      <c r="G852" s="56">
        <f>IF(G851&lt;0,G$26*POWER(10,-G851/(10*G$27)),IF(G849&lt;0,G$24*POWER(10,-G849/(10*G$25)),0.3*POWER(10,G847/(10*G$23))/(4*PI()*$C$5)))</f>
        <v>1813.6835545840506</v>
      </c>
      <c r="H852" s="57">
        <f>IF(H851&lt;0,H$26*POWER(10,-H851/(10*H$27)),IF(H849&lt;0,H$24*POWER(10,-H849/(10*H$25)),0.3*POWER(10,H847/(10*H$23))/(4*PI()*$C$5)))</f>
        <v>1038.9228724875616</v>
      </c>
    </row>
    <row r="853" spans="2:8" x14ac:dyDescent="0.25">
      <c r="B853" s="11" t="s">
        <v>70</v>
      </c>
      <c r="C853" s="8"/>
      <c r="D853" s="9"/>
      <c r="E853" s="13"/>
      <c r="F853" s="13"/>
      <c r="G853" s="13"/>
      <c r="H853" s="15"/>
    </row>
    <row r="854" spans="2:8" x14ac:dyDescent="0.25">
      <c r="B854" s="11" t="s">
        <v>40</v>
      </c>
      <c r="C854" s="16">
        <v>30</v>
      </c>
      <c r="D854" s="48" t="s">
        <v>14</v>
      </c>
      <c r="E854" s="13">
        <f>$C854</f>
        <v>30</v>
      </c>
      <c r="F854" s="13">
        <f>$C854</f>
        <v>30</v>
      </c>
      <c r="G854" s="13">
        <f>$C854</f>
        <v>30</v>
      </c>
      <c r="H854" s="15">
        <f>$C854</f>
        <v>30</v>
      </c>
    </row>
    <row r="855" spans="2:8" x14ac:dyDescent="0.25">
      <c r="B855" s="43" t="s">
        <v>32</v>
      </c>
      <c r="C855" s="8"/>
      <c r="D855" s="48" t="s">
        <v>18</v>
      </c>
      <c r="E855" s="13">
        <f>E846+E854</f>
        <v>-95</v>
      </c>
      <c r="F855" s="13">
        <f>F846+F854</f>
        <v>-95</v>
      </c>
      <c r="G855" s="13">
        <f>G846+G854</f>
        <v>-95</v>
      </c>
      <c r="H855" s="15">
        <f>H846+H854</f>
        <v>-95</v>
      </c>
    </row>
    <row r="856" spans="2:8" x14ac:dyDescent="0.25">
      <c r="B856" s="7" t="s">
        <v>39</v>
      </c>
      <c r="C856" s="45"/>
      <c r="D856" s="47" t="s">
        <v>14</v>
      </c>
      <c r="E856" s="35">
        <f>-E855+E826</f>
        <v>91</v>
      </c>
      <c r="F856" s="35">
        <f>-F855+F826</f>
        <v>91</v>
      </c>
      <c r="G856" s="35">
        <f>-G855+G826</f>
        <v>91</v>
      </c>
      <c r="H856" s="42">
        <f>-H855+H826</f>
        <v>91</v>
      </c>
    </row>
    <row r="857" spans="2:8" x14ac:dyDescent="0.25">
      <c r="B857" s="11" t="s">
        <v>33</v>
      </c>
      <c r="C857" s="8"/>
      <c r="D857" s="48" t="s">
        <v>14</v>
      </c>
      <c r="E857" s="13">
        <f>-10*E$23*LOG(0.3/(4*PI()*E$24*$C$5),10)</f>
        <v>83.908488987370035</v>
      </c>
      <c r="F857" s="13">
        <f>-10*F$23*LOG(0.3/(4*PI()*F$24*$C$5),10)</f>
        <v>89.929088900649646</v>
      </c>
      <c r="G857" s="13">
        <f>-10*G$23*LOG(0.3/(4*PI()*G$24*$C$5),10)</f>
        <v>95.949688813929271</v>
      </c>
      <c r="H857" s="15">
        <f>-10*H$23*LOG(0.3/(4*PI()*H$24*$C$5),10)</f>
        <v>71.306714688805911</v>
      </c>
    </row>
    <row r="858" spans="2:8" x14ac:dyDescent="0.25">
      <c r="B858" s="11" t="s">
        <v>41</v>
      </c>
      <c r="C858" s="8"/>
      <c r="D858" s="48" t="s">
        <v>14</v>
      </c>
      <c r="E858" s="13">
        <f>-E856+E857</f>
        <v>-7.0915110126299652</v>
      </c>
      <c r="F858" s="13">
        <f>-F856+F857</f>
        <v>-1.0709110993503543</v>
      </c>
      <c r="G858" s="13">
        <f>-G856+G857</f>
        <v>4.9496888139292707</v>
      </c>
      <c r="H858" s="15">
        <f>-H856+H857</f>
        <v>-19.693285311194089</v>
      </c>
    </row>
    <row r="859" spans="2:8" x14ac:dyDescent="0.25">
      <c r="B859" s="11" t="s">
        <v>34</v>
      </c>
      <c r="C859" s="8"/>
      <c r="D859" s="48" t="s">
        <v>14</v>
      </c>
      <c r="E859" s="13">
        <f>E857+10*E$25*LOG(E$26/E$24,10)</f>
        <v>95.347628822601322</v>
      </c>
      <c r="F859" s="13">
        <f>F857+10*F$25*LOG(F$26/F$24,10)</f>
        <v>99.863078757561027</v>
      </c>
      <c r="G859" s="13">
        <f>G857+10*G$25*LOG(G$26/G$24,10)</f>
        <v>112.80736857111222</v>
      </c>
      <c r="H859" s="15">
        <f>H857+10*H$25*LOG(H$26/H$24,10)</f>
        <v>120.83034952357744</v>
      </c>
    </row>
    <row r="860" spans="2:8" x14ac:dyDescent="0.25">
      <c r="B860" s="11" t="s">
        <v>41</v>
      </c>
      <c r="C860" s="8"/>
      <c r="D860" s="48" t="s">
        <v>14</v>
      </c>
      <c r="E860" s="13">
        <f>-E856+E859</f>
        <v>4.3476288226013224</v>
      </c>
      <c r="F860" s="13">
        <f>-F856+F859</f>
        <v>8.863078757561027</v>
      </c>
      <c r="G860" s="13">
        <f>-G856+G859</f>
        <v>21.807368571112221</v>
      </c>
      <c r="H860" s="15">
        <f>-H856+H859</f>
        <v>29.830349523577439</v>
      </c>
    </row>
    <row r="861" spans="2:8" ht="18.75" thickBot="1" x14ac:dyDescent="0.3">
      <c r="B861" s="17" t="s">
        <v>71</v>
      </c>
      <c r="C861" s="46"/>
      <c r="D861" s="55" t="s">
        <v>38</v>
      </c>
      <c r="E861" s="58">
        <f>IF(E860&lt;0,E$26*POWER(10,-E860/(10*E$27)),IF(E858&lt;0,E$24*POWER(10,-E858/(10*E$25)),0.3*POWER(10,E856/(10*E$23))/(4*PI()*$C$5)))</f>
        <v>98.355507776008707</v>
      </c>
      <c r="F861" s="58">
        <f>IF(F860&lt;0,F$26*POWER(10,-F860/(10*F$27)),IF(F858&lt;0,F$24*POWER(10,-F858/(10*F$25)),0.3*POWER(10,F856/(10*F$23))/(4*PI()*$C$5)))</f>
        <v>137.93097976519408</v>
      </c>
      <c r="G861" s="58">
        <f>IF(G860&lt;0,G$26*POWER(10,-G860/(10*G$27)),IF(G858&lt;0,G$24*POWER(10,-G858/(10*G$25)),0.3*POWER(10,G856/(10*G$23))/(4*PI()*$C$5)))</f>
        <v>144.79565326080072</v>
      </c>
      <c r="H861" s="59">
        <f>IF(H860&lt;0,H$26*POWER(10,-H860/(10*H$27)),IF(H858&lt;0,H$24*POWER(10,-H858/(10*H$25)),0.3*POWER(10,H856/(10*H$23))/(4*PI()*$C$5)))</f>
        <v>80.440024927387441</v>
      </c>
    </row>
    <row r="862" spans="2:8" ht="18" x14ac:dyDescent="0.25">
      <c r="B862" s="51"/>
      <c r="C862" s="52"/>
      <c r="D862" s="53"/>
      <c r="E862" s="54"/>
      <c r="F862" s="54"/>
      <c r="G862" s="54"/>
      <c r="H862" s="54"/>
    </row>
    <row r="863" spans="2:8" x14ac:dyDescent="0.25">
      <c r="B863" s="51" t="s">
        <v>47</v>
      </c>
    </row>
    <row r="864" spans="2:8" ht="15.75" thickBot="1" x14ac:dyDescent="0.3">
      <c r="B864" s="1" t="s">
        <v>0</v>
      </c>
      <c r="C864" s="1">
        <v>5.85</v>
      </c>
      <c r="D864" s="1"/>
      <c r="E864" s="1" t="s">
        <v>1</v>
      </c>
      <c r="F864" s="1">
        <f>300000000/C864/10^9</f>
        <v>5.1282051282051287E-2</v>
      </c>
      <c r="G864" s="1"/>
      <c r="H864" s="1"/>
    </row>
    <row r="865" spans="2:8" x14ac:dyDescent="0.25">
      <c r="B865" s="2" t="s">
        <v>2</v>
      </c>
      <c r="C865" s="3" t="s">
        <v>3</v>
      </c>
      <c r="D865" s="3" t="s">
        <v>4</v>
      </c>
      <c r="E865" s="4" t="s">
        <v>5</v>
      </c>
      <c r="F865" s="4" t="s">
        <v>6</v>
      </c>
      <c r="G865" s="5" t="s">
        <v>7</v>
      </c>
      <c r="H865" s="6" t="s">
        <v>8</v>
      </c>
    </row>
    <row r="866" spans="2:8" x14ac:dyDescent="0.25">
      <c r="B866" s="7" t="s">
        <v>42</v>
      </c>
      <c r="C866" s="8"/>
      <c r="D866" s="9"/>
      <c r="E866" s="9"/>
      <c r="F866" s="9"/>
      <c r="G866" s="9"/>
      <c r="H866" s="10"/>
    </row>
    <row r="867" spans="2:8" x14ac:dyDescent="0.25">
      <c r="B867" s="11" t="s">
        <v>9</v>
      </c>
      <c r="C867" s="12">
        <v>20</v>
      </c>
      <c r="D867" s="9" t="s">
        <v>10</v>
      </c>
      <c r="E867" s="13">
        <f>C867</f>
        <v>20</v>
      </c>
      <c r="F867" s="13">
        <f>E867</f>
        <v>20</v>
      </c>
      <c r="G867" s="13">
        <f>F867</f>
        <v>20</v>
      </c>
      <c r="H867" s="49">
        <f>G867</f>
        <v>20</v>
      </c>
    </row>
    <row r="868" spans="2:8" x14ac:dyDescent="0.25">
      <c r="B868" s="11" t="s">
        <v>11</v>
      </c>
      <c r="C868" s="12">
        <f>$C$1</f>
        <v>26</v>
      </c>
      <c r="D868" s="9" t="s">
        <v>12</v>
      </c>
      <c r="E868" s="13">
        <f>$C868</f>
        <v>26</v>
      </c>
      <c r="F868" s="13">
        <f>$C868</f>
        <v>26</v>
      </c>
      <c r="G868" s="13">
        <f>$C868</f>
        <v>26</v>
      </c>
      <c r="H868" s="15">
        <f>$C868</f>
        <v>26</v>
      </c>
    </row>
    <row r="869" spans="2:8" x14ac:dyDescent="0.25">
      <c r="B869" s="11" t="s">
        <v>13</v>
      </c>
      <c r="C869" s="12">
        <v>0</v>
      </c>
      <c r="D869" s="9" t="s">
        <v>14</v>
      </c>
      <c r="E869" s="13">
        <f>$C869</f>
        <v>0</v>
      </c>
      <c r="F869" s="13">
        <f t="shared" ref="F869:H870" si="42">$C869</f>
        <v>0</v>
      </c>
      <c r="G869" s="13">
        <f t="shared" si="42"/>
        <v>0</v>
      </c>
      <c r="H869" s="15">
        <f t="shared" si="42"/>
        <v>0</v>
      </c>
    </row>
    <row r="870" spans="2:8" x14ac:dyDescent="0.25">
      <c r="B870" s="11" t="s">
        <v>15</v>
      </c>
      <c r="C870" s="12">
        <v>30</v>
      </c>
      <c r="D870" s="9" t="s">
        <v>14</v>
      </c>
      <c r="E870" s="13">
        <f>$C870</f>
        <v>30</v>
      </c>
      <c r="F870" s="13">
        <f t="shared" si="42"/>
        <v>30</v>
      </c>
      <c r="G870" s="13">
        <f t="shared" si="42"/>
        <v>30</v>
      </c>
      <c r="H870" s="15">
        <f t="shared" si="42"/>
        <v>30</v>
      </c>
    </row>
    <row r="871" spans="2:8" x14ac:dyDescent="0.25">
      <c r="B871" s="11" t="s">
        <v>16</v>
      </c>
      <c r="C871" s="16">
        <v>0</v>
      </c>
      <c r="D871" s="9" t="s">
        <v>17</v>
      </c>
      <c r="E871" s="13">
        <v>0</v>
      </c>
      <c r="F871" s="13">
        <v>0</v>
      </c>
      <c r="G871" s="13">
        <v>0</v>
      </c>
      <c r="H871" s="15">
        <v>0</v>
      </c>
    </row>
    <row r="872" spans="2:8" ht="15.75" thickBot="1" x14ac:dyDescent="0.3">
      <c r="B872" s="17" t="s">
        <v>110</v>
      </c>
      <c r="C872" s="18"/>
      <c r="D872" s="19" t="s">
        <v>18</v>
      </c>
      <c r="E872" s="18">
        <f>E868-SUM(E869:E871)-10*LOG10(C867/1)</f>
        <v>-17.010299956639813</v>
      </c>
      <c r="F872" s="18">
        <f>F868-SUM(F869:F871)-10*LOG10(F867/1)</f>
        <v>-17.010299956639813</v>
      </c>
      <c r="G872" s="18">
        <f>G868-SUM(G869:G871)-10*LOG10(G867/1)</f>
        <v>-17.010299956639813</v>
      </c>
      <c r="H872" s="32">
        <f>H868-SUM(H869:H871)-10*LOG10(H867/1)</f>
        <v>-17.010299956639813</v>
      </c>
    </row>
    <row r="873" spans="2:8" ht="15.75" thickBot="1" x14ac:dyDescent="0.3">
      <c r="B873" s="20"/>
      <c r="C873" s="21"/>
      <c r="D873" s="22"/>
      <c r="E873" s="23"/>
      <c r="F873" s="24"/>
      <c r="G873" s="25"/>
      <c r="H873" s="1"/>
    </row>
    <row r="874" spans="2:8" x14ac:dyDescent="0.25">
      <c r="B874" s="26" t="s">
        <v>67</v>
      </c>
      <c r="C874" s="27"/>
      <c r="D874" s="28"/>
      <c r="E874" s="27"/>
      <c r="F874" s="27"/>
      <c r="G874" s="27"/>
      <c r="H874" s="29"/>
    </row>
    <row r="875" spans="2:8" x14ac:dyDescent="0.25">
      <c r="B875" s="7" t="s">
        <v>19</v>
      </c>
      <c r="C875" s="30">
        <v>0.25</v>
      </c>
      <c r="D875" s="9" t="s">
        <v>10</v>
      </c>
      <c r="E875" s="60">
        <f t="shared" ref="E875:H878" si="43">$C875</f>
        <v>0.25</v>
      </c>
      <c r="F875" s="60">
        <f t="shared" si="43"/>
        <v>0.25</v>
      </c>
      <c r="G875" s="60">
        <f t="shared" si="43"/>
        <v>0.25</v>
      </c>
      <c r="H875" s="61">
        <f t="shared" si="43"/>
        <v>0.25</v>
      </c>
    </row>
    <row r="876" spans="2:8" x14ac:dyDescent="0.25">
      <c r="B876" s="11" t="s">
        <v>64</v>
      </c>
      <c r="C876" s="30">
        <v>-114</v>
      </c>
      <c r="D876" s="9" t="s">
        <v>18</v>
      </c>
      <c r="E876" s="13">
        <f t="shared" si="43"/>
        <v>-114</v>
      </c>
      <c r="F876" s="13">
        <f t="shared" si="43"/>
        <v>-114</v>
      </c>
      <c r="G876" s="13">
        <f t="shared" si="43"/>
        <v>-114</v>
      </c>
      <c r="H876" s="15">
        <f t="shared" si="43"/>
        <v>-114</v>
      </c>
    </row>
    <row r="877" spans="2:8" x14ac:dyDescent="0.25">
      <c r="B877" s="11" t="s">
        <v>68</v>
      </c>
      <c r="C877" s="30">
        <v>9</v>
      </c>
      <c r="D877" s="9" t="s">
        <v>14</v>
      </c>
      <c r="E877" s="13">
        <f t="shared" si="43"/>
        <v>9</v>
      </c>
      <c r="F877" s="13">
        <f t="shared" si="43"/>
        <v>9</v>
      </c>
      <c r="G877" s="13">
        <f t="shared" si="43"/>
        <v>9</v>
      </c>
      <c r="H877" s="15">
        <f t="shared" si="43"/>
        <v>9</v>
      </c>
    </row>
    <row r="878" spans="2:8" x14ac:dyDescent="0.25">
      <c r="B878" s="11" t="s">
        <v>21</v>
      </c>
      <c r="C878" s="30">
        <v>20</v>
      </c>
      <c r="D878" s="9" t="s">
        <v>17</v>
      </c>
      <c r="E878" s="13">
        <f t="shared" si="43"/>
        <v>20</v>
      </c>
      <c r="F878" s="13">
        <f t="shared" si="43"/>
        <v>20</v>
      </c>
      <c r="G878" s="13">
        <f t="shared" si="43"/>
        <v>20</v>
      </c>
      <c r="H878" s="15">
        <f t="shared" si="43"/>
        <v>20</v>
      </c>
    </row>
    <row r="879" spans="2:8" ht="15.75" thickBot="1" x14ac:dyDescent="0.3">
      <c r="B879" s="17" t="s">
        <v>78</v>
      </c>
      <c r="C879" s="31"/>
      <c r="D879" s="19" t="s">
        <v>18</v>
      </c>
      <c r="E879" s="18">
        <f>E876-E878+E877</f>
        <v>-125</v>
      </c>
      <c r="F879" s="18">
        <f>F876-F878+F877</f>
        <v>-125</v>
      </c>
      <c r="G879" s="18">
        <f>G876-G878+G877</f>
        <v>-125</v>
      </c>
      <c r="H879" s="32">
        <f>H876-H878+H877</f>
        <v>-125</v>
      </c>
    </row>
    <row r="880" spans="2:8" ht="15.75" thickBot="1" x14ac:dyDescent="0.3">
      <c r="B880" s="20"/>
      <c r="C880" s="23"/>
      <c r="D880" s="22"/>
      <c r="E880" s="23"/>
      <c r="F880" s="24"/>
      <c r="G880" s="25"/>
      <c r="H880" s="1"/>
    </row>
    <row r="881" spans="2:8" x14ac:dyDescent="0.25">
      <c r="B881" s="26" t="s">
        <v>22</v>
      </c>
      <c r="C881" s="33"/>
      <c r="D881" s="34"/>
      <c r="E881" s="33"/>
      <c r="F881" s="33"/>
      <c r="G881" s="33"/>
      <c r="H881" s="29"/>
    </row>
    <row r="882" spans="2:8" x14ac:dyDescent="0.25">
      <c r="B882" s="11" t="s">
        <v>23</v>
      </c>
      <c r="C882" s="35"/>
      <c r="D882" s="36"/>
      <c r="E882" s="37">
        <v>2</v>
      </c>
      <c r="F882" s="37">
        <v>2</v>
      </c>
      <c r="G882" s="37">
        <v>2</v>
      </c>
      <c r="H882" s="38">
        <v>2</v>
      </c>
    </row>
    <row r="883" spans="2:8" x14ac:dyDescent="0.25">
      <c r="B883" s="11" t="s">
        <v>24</v>
      </c>
      <c r="C883" s="35"/>
      <c r="D883" s="36"/>
      <c r="E883" s="13">
        <v>64</v>
      </c>
      <c r="F883" s="13">
        <v>128</v>
      </c>
      <c r="G883" s="13">
        <v>256</v>
      </c>
      <c r="H883" s="15">
        <v>15</v>
      </c>
    </row>
    <row r="884" spans="2:8" x14ac:dyDescent="0.25">
      <c r="B884" s="11" t="s">
        <v>25</v>
      </c>
      <c r="C884" s="35"/>
      <c r="D884" s="36"/>
      <c r="E884" s="37">
        <v>3.8</v>
      </c>
      <c r="F884" s="37">
        <v>3.3</v>
      </c>
      <c r="G884" s="37">
        <v>2.8</v>
      </c>
      <c r="H884" s="38">
        <v>2.7</v>
      </c>
    </row>
    <row r="885" spans="2:8" x14ac:dyDescent="0.25">
      <c r="B885" s="11" t="s">
        <v>26</v>
      </c>
      <c r="C885" s="35"/>
      <c r="D885" s="36"/>
      <c r="E885" s="13">
        <v>128</v>
      </c>
      <c r="F885" s="13">
        <v>256</v>
      </c>
      <c r="G885" s="13">
        <v>1024</v>
      </c>
      <c r="H885" s="15">
        <v>1024</v>
      </c>
    </row>
    <row r="886" spans="2:8" ht="15.75" thickBot="1" x14ac:dyDescent="0.3">
      <c r="B886" s="39" t="s">
        <v>27</v>
      </c>
      <c r="C886" s="18"/>
      <c r="D886" s="19"/>
      <c r="E886" s="40">
        <v>4.3</v>
      </c>
      <c r="F886" s="40">
        <v>3.8</v>
      </c>
      <c r="G886" s="40">
        <v>3.3</v>
      </c>
      <c r="H886" s="41">
        <v>2.7</v>
      </c>
    </row>
    <row r="887" spans="2:8" ht="15.75" thickBot="1" x14ac:dyDescent="0.3">
      <c r="B887" s="1"/>
      <c r="C887" s="1"/>
      <c r="D887" s="1"/>
      <c r="E887" s="1"/>
      <c r="F887" s="1"/>
      <c r="G887" s="1"/>
      <c r="H887" s="1"/>
    </row>
    <row r="888" spans="2:8" x14ac:dyDescent="0.25">
      <c r="B888" s="26" t="s">
        <v>28</v>
      </c>
      <c r="C888" s="27"/>
      <c r="D888" s="28"/>
      <c r="E888" s="27"/>
      <c r="F888" s="27"/>
      <c r="G888" s="27"/>
      <c r="H888" s="29"/>
    </row>
    <row r="889" spans="2:8" x14ac:dyDescent="0.25">
      <c r="B889" s="11" t="s">
        <v>65</v>
      </c>
      <c r="C889" s="12">
        <v>0</v>
      </c>
      <c r="D889" s="9" t="s">
        <v>14</v>
      </c>
      <c r="E889" s="13">
        <f>$C$30</f>
        <v>0</v>
      </c>
      <c r="F889" s="13">
        <f>$C$30</f>
        <v>0</v>
      </c>
      <c r="G889" s="13">
        <f>$C$30</f>
        <v>0</v>
      </c>
      <c r="H889" s="15">
        <f>$C$30</f>
        <v>0</v>
      </c>
    </row>
    <row r="890" spans="2:8" x14ac:dyDescent="0.25">
      <c r="B890" s="7" t="s">
        <v>30</v>
      </c>
      <c r="C890" s="35"/>
      <c r="D890" s="36" t="s">
        <v>18</v>
      </c>
      <c r="E890" s="35">
        <f>E879-E889</f>
        <v>-125</v>
      </c>
      <c r="F890" s="35">
        <f>F879-F889</f>
        <v>-125</v>
      </c>
      <c r="G890" s="35">
        <f>G879-G889</f>
        <v>-125</v>
      </c>
      <c r="H890" s="42">
        <f>H879-H889</f>
        <v>-125</v>
      </c>
    </row>
    <row r="891" spans="2:8" x14ac:dyDescent="0.25">
      <c r="B891" s="11" t="s">
        <v>66</v>
      </c>
      <c r="C891" s="8"/>
      <c r="D891" s="9"/>
      <c r="E891" s="13"/>
      <c r="F891" s="13"/>
      <c r="G891" s="13"/>
      <c r="H891" s="15"/>
    </row>
    <row r="892" spans="2:8" x14ac:dyDescent="0.25">
      <c r="B892" s="43" t="s">
        <v>32</v>
      </c>
      <c r="C892" s="44"/>
      <c r="D892" s="9" t="s">
        <v>18</v>
      </c>
      <c r="E892" s="13">
        <f>E890-E825</f>
        <v>-125</v>
      </c>
      <c r="F892" s="13">
        <f>F890-F825</f>
        <v>-125</v>
      </c>
      <c r="G892" s="13">
        <f>G890-G825</f>
        <v>-125</v>
      </c>
      <c r="H892" s="13">
        <f>H890-H825</f>
        <v>-125</v>
      </c>
    </row>
    <row r="893" spans="2:8" x14ac:dyDescent="0.25">
      <c r="B893" s="7" t="s">
        <v>39</v>
      </c>
      <c r="C893" s="13"/>
      <c r="D893" s="47" t="s">
        <v>14</v>
      </c>
      <c r="E893" s="35">
        <f>-E892+E872</f>
        <v>107.98970004336019</v>
      </c>
      <c r="F893" s="35">
        <f>-F892+F872</f>
        <v>107.98970004336019</v>
      </c>
      <c r="G893" s="35">
        <f>-G892+G872</f>
        <v>107.98970004336019</v>
      </c>
      <c r="H893" s="42">
        <f>-H892+H872</f>
        <v>107.98970004336019</v>
      </c>
    </row>
    <row r="894" spans="2:8" x14ac:dyDescent="0.25">
      <c r="B894" s="11" t="s">
        <v>33</v>
      </c>
      <c r="C894" s="8"/>
      <c r="D894" s="48" t="s">
        <v>14</v>
      </c>
      <c r="E894" s="13">
        <f>-10*E882*LOG(0.3/(4*PI()*E883*$C$5),10)</f>
        <v>83.908488987370035</v>
      </c>
      <c r="F894" s="13">
        <f>-10*F882*LOG(0.3/(4*PI()*F883*$C$5),10)</f>
        <v>89.929088900649646</v>
      </c>
      <c r="G894" s="13">
        <f>-10*G882*LOG(0.3/(4*PI()*G883*$C$5),10)</f>
        <v>95.949688813929271</v>
      </c>
      <c r="H894" s="15">
        <f>-10*H882*LOG(0.3/(4*PI()*H883*$C$5),10)</f>
        <v>71.306714688805911</v>
      </c>
    </row>
    <row r="895" spans="2:8" x14ac:dyDescent="0.25">
      <c r="B895" s="11" t="s">
        <v>41</v>
      </c>
      <c r="C895" s="8"/>
      <c r="D895" s="48" t="s">
        <v>14</v>
      </c>
      <c r="E895" s="13">
        <f>-E893+E894</f>
        <v>-24.081211055990153</v>
      </c>
      <c r="F895" s="13">
        <f>-F893+F894</f>
        <v>-18.060611142710542</v>
      </c>
      <c r="G895" s="13">
        <f>-G893+G894</f>
        <v>-12.040011229430917</v>
      </c>
      <c r="H895" s="15">
        <f>-H893+H894</f>
        <v>-36.682985354554276</v>
      </c>
    </row>
    <row r="896" spans="2:8" x14ac:dyDescent="0.25">
      <c r="B896" s="11" t="s">
        <v>34</v>
      </c>
      <c r="C896" s="8"/>
      <c r="D896" s="48" t="s">
        <v>14</v>
      </c>
      <c r="E896" s="13">
        <f>E894+10*E884*LOG(E885/E883,10)</f>
        <v>95.347628822601322</v>
      </c>
      <c r="F896" s="13">
        <f>F894+10*F884*LOG(F885/F883,10)</f>
        <v>99.863078757561027</v>
      </c>
      <c r="G896" s="13">
        <f>G894+10*G884*LOG(G885/G883,10)</f>
        <v>112.80736857111222</v>
      </c>
      <c r="H896" s="15">
        <f>H894+10*H884*LOG(H885/H883,10)</f>
        <v>120.83034952357744</v>
      </c>
    </row>
    <row r="897" spans="2:8" x14ac:dyDescent="0.25">
      <c r="B897" s="11" t="s">
        <v>41</v>
      </c>
      <c r="C897" s="8"/>
      <c r="D897" s="48" t="s">
        <v>14</v>
      </c>
      <c r="E897" s="13">
        <f>-E893+E896</f>
        <v>-12.642071220758865</v>
      </c>
      <c r="F897" s="13">
        <f>-F893+F896</f>
        <v>-8.1266212857991604</v>
      </c>
      <c r="G897" s="13">
        <f>-G893+G896</f>
        <v>4.8176685277520335</v>
      </c>
      <c r="H897" s="15">
        <f>-H893+H896</f>
        <v>12.840649480217252</v>
      </c>
    </row>
    <row r="898" spans="2:8" ht="18" x14ac:dyDescent="0.25">
      <c r="B898" s="7" t="s">
        <v>69</v>
      </c>
      <c r="C898" s="44"/>
      <c r="D898" s="47" t="s">
        <v>14</v>
      </c>
      <c r="E898" s="56">
        <f>IF(E897&lt;0,E$26*POWER(10,-E897/(10*E$27)),IF(E895&lt;0,E$24*POWER(10,-E895/(10*E$25)),0.3*POWER(10,E893/(10*E$23))/(4*PI()*$C$5)))</f>
        <v>251.8904057312389</v>
      </c>
      <c r="F898" s="56">
        <f>IF(F897&lt;0,F$26*POWER(10,-F897/(10*F$27)),IF(F895&lt;0,F$24*POWER(10,-F895/(10*F$25)),0.3*POWER(10,F893/(10*F$23))/(4*PI()*$C$5)))</f>
        <v>418.88848324249579</v>
      </c>
      <c r="G898" s="56">
        <f>IF(G897&lt;0,G$26*POWER(10,-G897/(10*G$27)),IF(G895&lt;0,G$24*POWER(10,-G895/(10*G$25)),0.3*POWER(10,G893/(10*G$23))/(4*PI()*$C$5)))</f>
        <v>689.03354609598352</v>
      </c>
      <c r="H898" s="57">
        <f>IF(H897&lt;0,H$26*POWER(10,-H897/(10*H$27)),IF(H895&lt;0,H$24*POWER(10,-H895/(10*H$25)),0.3*POWER(10,H893/(10*H$23))/(4*PI()*$C$5)))</f>
        <v>342.54714032276524</v>
      </c>
    </row>
    <row r="899" spans="2:8" x14ac:dyDescent="0.25">
      <c r="B899" s="11" t="s">
        <v>70</v>
      </c>
      <c r="C899" s="8"/>
      <c r="D899" s="9"/>
      <c r="E899" s="13"/>
      <c r="F899" s="13"/>
      <c r="G899" s="13"/>
      <c r="H899" s="15"/>
    </row>
    <row r="900" spans="2:8" x14ac:dyDescent="0.25">
      <c r="B900" s="11" t="s">
        <v>40</v>
      </c>
      <c r="C900" s="16">
        <v>30</v>
      </c>
      <c r="D900" s="48" t="s">
        <v>14</v>
      </c>
      <c r="E900" s="13">
        <f>$C900</f>
        <v>30</v>
      </c>
      <c r="F900" s="13">
        <f>$C900</f>
        <v>30</v>
      </c>
      <c r="G900" s="13">
        <f>$C900</f>
        <v>30</v>
      </c>
      <c r="H900" s="15">
        <f>$C900</f>
        <v>30</v>
      </c>
    </row>
    <row r="901" spans="2:8" x14ac:dyDescent="0.25">
      <c r="B901" s="43" t="s">
        <v>32</v>
      </c>
      <c r="C901" s="8"/>
      <c r="D901" s="48" t="s">
        <v>18</v>
      </c>
      <c r="E901" s="13">
        <f>E892+E900</f>
        <v>-95</v>
      </c>
      <c r="F901" s="13">
        <f>F892+F900</f>
        <v>-95</v>
      </c>
      <c r="G901" s="13">
        <f>G892+G900</f>
        <v>-95</v>
      </c>
      <c r="H901" s="15">
        <f>H892+H900</f>
        <v>-95</v>
      </c>
    </row>
    <row r="902" spans="2:8" x14ac:dyDescent="0.25">
      <c r="B902" s="7" t="s">
        <v>39</v>
      </c>
      <c r="C902" s="45"/>
      <c r="D902" s="47" t="s">
        <v>14</v>
      </c>
      <c r="E902" s="35">
        <f>-E901+E872</f>
        <v>77.989700043360187</v>
      </c>
      <c r="F902" s="35">
        <f>-F901+F872</f>
        <v>77.989700043360187</v>
      </c>
      <c r="G902" s="35">
        <f>-G901+G872</f>
        <v>77.989700043360187</v>
      </c>
      <c r="H902" s="42">
        <f>-H901+H872</f>
        <v>77.989700043360187</v>
      </c>
    </row>
    <row r="903" spans="2:8" x14ac:dyDescent="0.25">
      <c r="B903" s="11" t="s">
        <v>33</v>
      </c>
      <c r="C903" s="8"/>
      <c r="D903" s="48" t="s">
        <v>14</v>
      </c>
      <c r="E903" s="13">
        <f>-10*E$23*LOG(0.3/(4*PI()*E$24*$C$5),10)</f>
        <v>83.908488987370035</v>
      </c>
      <c r="F903" s="13">
        <f>-10*F$23*LOG(0.3/(4*PI()*F$24*$C$5),10)</f>
        <v>89.929088900649646</v>
      </c>
      <c r="G903" s="13">
        <f>-10*G$23*LOG(0.3/(4*PI()*G$24*$C$5),10)</f>
        <v>95.949688813929271</v>
      </c>
      <c r="H903" s="15">
        <f>-10*H$23*LOG(0.3/(4*PI()*H$24*$C$5),10)</f>
        <v>71.306714688805911</v>
      </c>
    </row>
    <row r="904" spans="2:8" x14ac:dyDescent="0.25">
      <c r="B904" s="11" t="s">
        <v>41</v>
      </c>
      <c r="C904" s="8"/>
      <c r="D904" s="48" t="s">
        <v>14</v>
      </c>
      <c r="E904" s="13">
        <f>-E902+E903</f>
        <v>5.9187889440098473</v>
      </c>
      <c r="F904" s="13">
        <f>-F902+F903</f>
        <v>11.939388857289458</v>
      </c>
      <c r="G904" s="13">
        <f>-G902+G903</f>
        <v>17.959988770569083</v>
      </c>
      <c r="H904" s="15">
        <f>-H902+H903</f>
        <v>-6.6829853545542761</v>
      </c>
    </row>
    <row r="905" spans="2:8" x14ac:dyDescent="0.25">
      <c r="B905" s="11" t="s">
        <v>34</v>
      </c>
      <c r="C905" s="8"/>
      <c r="D905" s="48" t="s">
        <v>14</v>
      </c>
      <c r="E905" s="13">
        <f>E903+10*E$25*LOG(E$26/E$24,10)</f>
        <v>95.347628822601322</v>
      </c>
      <c r="F905" s="13">
        <f>F903+10*F$25*LOG(F$26/F$24,10)</f>
        <v>99.863078757561027</v>
      </c>
      <c r="G905" s="13">
        <f>G903+10*G$25*LOG(G$26/G$24,10)</f>
        <v>112.80736857111222</v>
      </c>
      <c r="H905" s="15">
        <f>H903+10*H$25*LOG(H$26/H$24,10)</f>
        <v>120.83034952357744</v>
      </c>
    </row>
    <row r="906" spans="2:8" x14ac:dyDescent="0.25">
      <c r="B906" s="11" t="s">
        <v>41</v>
      </c>
      <c r="C906" s="8"/>
      <c r="D906" s="48" t="s">
        <v>14</v>
      </c>
      <c r="E906" s="13">
        <f>-E902+E905</f>
        <v>17.357928779241135</v>
      </c>
      <c r="F906" s="13">
        <f>-F902+F905</f>
        <v>21.87337871420084</v>
      </c>
      <c r="G906" s="13">
        <f>-G902+G905</f>
        <v>34.817668527752033</v>
      </c>
      <c r="H906" s="15">
        <f>-H902+H905</f>
        <v>42.840649480217252</v>
      </c>
    </row>
    <row r="907" spans="2:8" ht="18.75" thickBot="1" x14ac:dyDescent="0.3">
      <c r="B907" s="17" t="s">
        <v>71</v>
      </c>
      <c r="C907" s="46"/>
      <c r="D907" s="55" t="s">
        <v>38</v>
      </c>
      <c r="E907" s="56">
        <f>IF(E906&lt;0,E$26*POWER(10,-E906/(10*E$27)),IF(E904&lt;0,E$24*POWER(10,-E904/(10*E$25)),0.3*POWER(10,E902/(10*E$23))/(4*PI()*$C$5)))</f>
        <v>32.377292353763949</v>
      </c>
      <c r="F907" s="56">
        <f>IF(F906&lt;0,F$26*POWER(10,-F906/(10*F$27)),IF(F904&lt;0,F$24*POWER(10,-F904/(10*F$25)),0.3*POWER(10,F902/(10*F$23))/(4*PI()*$C$5)))</f>
        <v>32.377292353763949</v>
      </c>
      <c r="G907" s="56">
        <f>IF(G906&lt;0,G$26*POWER(10,-G906/(10*G$27)),IF(G904&lt;0,G$24*POWER(10,-G904/(10*G$25)),0.3*POWER(10,G902/(10*G$23))/(4*PI()*$C$5)))</f>
        <v>32.377292353763949</v>
      </c>
      <c r="H907" s="57">
        <f>IF(H906&lt;0,H$26*POWER(10,-H906/(10*H$27)),IF(H904&lt;0,H$24*POWER(10,-H904/(10*H$25)),0.3*POWER(10,H902/(10*H$23))/(4*PI()*$C$5)))</f>
        <v>26.522181035819305</v>
      </c>
    </row>
    <row r="908" spans="2:8" ht="18" x14ac:dyDescent="0.25">
      <c r="B908" s="53"/>
      <c r="C908" s="52"/>
      <c r="D908" s="53"/>
      <c r="E908" s="54"/>
      <c r="F908" s="54"/>
      <c r="G908" s="54"/>
      <c r="H908" s="54"/>
    </row>
    <row r="909" spans="2:8" x14ac:dyDescent="0.25">
      <c r="B909" s="50" t="s">
        <v>48</v>
      </c>
    </row>
    <row r="910" spans="2:8" ht="15.75" thickBot="1" x14ac:dyDescent="0.3">
      <c r="B910" s="1" t="s">
        <v>0</v>
      </c>
      <c r="C910" s="1">
        <v>5.85</v>
      </c>
      <c r="D910" s="1"/>
      <c r="E910" s="1" t="s">
        <v>1</v>
      </c>
      <c r="F910" s="1">
        <f>300000000/C910/10^9</f>
        <v>5.1282051282051287E-2</v>
      </c>
      <c r="G910" s="1"/>
      <c r="H910" s="1"/>
    </row>
    <row r="911" spans="2:8" x14ac:dyDescent="0.25">
      <c r="B911" s="2" t="s">
        <v>2</v>
      </c>
      <c r="C911" s="3" t="s">
        <v>3</v>
      </c>
      <c r="D911" s="3" t="s">
        <v>4</v>
      </c>
      <c r="E911" s="4" t="s">
        <v>5</v>
      </c>
      <c r="F911" s="4" t="s">
        <v>6</v>
      </c>
      <c r="G911" s="5" t="s">
        <v>7</v>
      </c>
      <c r="H911" s="6" t="s">
        <v>8</v>
      </c>
    </row>
    <row r="912" spans="2:8" x14ac:dyDescent="0.25">
      <c r="B912" s="7" t="s">
        <v>76</v>
      </c>
      <c r="C912" s="8"/>
      <c r="D912" s="9"/>
      <c r="E912" s="9"/>
      <c r="F912" s="9"/>
      <c r="G912" s="9"/>
      <c r="H912" s="10"/>
    </row>
    <row r="913" spans="2:8" x14ac:dyDescent="0.25">
      <c r="B913" s="11" t="s">
        <v>9</v>
      </c>
      <c r="C913" s="12">
        <v>3</v>
      </c>
      <c r="D913" s="9" t="s">
        <v>10</v>
      </c>
      <c r="E913" s="13">
        <f>C913</f>
        <v>3</v>
      </c>
      <c r="F913" s="13">
        <f>E913</f>
        <v>3</v>
      </c>
      <c r="G913" s="13">
        <f>F913</f>
        <v>3</v>
      </c>
      <c r="H913" s="13">
        <f>G913</f>
        <v>3</v>
      </c>
    </row>
    <row r="914" spans="2:8" x14ac:dyDescent="0.25">
      <c r="B914" s="11" t="s">
        <v>11</v>
      </c>
      <c r="C914" s="12">
        <f>$C$1</f>
        <v>26</v>
      </c>
      <c r="D914" s="9" t="s">
        <v>12</v>
      </c>
      <c r="E914" s="13">
        <f>$C914</f>
        <v>26</v>
      </c>
      <c r="F914" s="13">
        <f>$C914</f>
        <v>26</v>
      </c>
      <c r="G914" s="13">
        <f>$C914</f>
        <v>26</v>
      </c>
      <c r="H914" s="15">
        <f>$C914</f>
        <v>26</v>
      </c>
    </row>
    <row r="915" spans="2:8" x14ac:dyDescent="0.25">
      <c r="B915" s="11" t="s">
        <v>13</v>
      </c>
      <c r="C915" s="12">
        <v>0</v>
      </c>
      <c r="D915" s="9" t="s">
        <v>14</v>
      </c>
      <c r="E915" s="13">
        <f>$C915</f>
        <v>0</v>
      </c>
      <c r="F915" s="13">
        <f t="shared" ref="F915:H916" si="44">$C915</f>
        <v>0</v>
      </c>
      <c r="G915" s="13">
        <f t="shared" si="44"/>
        <v>0</v>
      </c>
      <c r="H915" s="15">
        <f t="shared" si="44"/>
        <v>0</v>
      </c>
    </row>
    <row r="916" spans="2:8" x14ac:dyDescent="0.25">
      <c r="B916" s="11" t="s">
        <v>15</v>
      </c>
      <c r="C916" s="12">
        <v>15</v>
      </c>
      <c r="D916" s="9" t="s">
        <v>14</v>
      </c>
      <c r="E916" s="13">
        <f>$C916</f>
        <v>15</v>
      </c>
      <c r="F916" s="13">
        <f t="shared" si="44"/>
        <v>15</v>
      </c>
      <c r="G916" s="13">
        <f t="shared" si="44"/>
        <v>15</v>
      </c>
      <c r="H916" s="15">
        <f t="shared" si="44"/>
        <v>15</v>
      </c>
    </row>
    <row r="917" spans="2:8" x14ac:dyDescent="0.25">
      <c r="B917" s="11" t="s">
        <v>16</v>
      </c>
      <c r="C917" s="16">
        <v>0</v>
      </c>
      <c r="D917" s="9" t="s">
        <v>17</v>
      </c>
      <c r="E917" s="13">
        <v>0</v>
      </c>
      <c r="F917" s="13">
        <v>0</v>
      </c>
      <c r="G917" s="13">
        <v>0</v>
      </c>
      <c r="H917" s="15">
        <v>0</v>
      </c>
    </row>
    <row r="918" spans="2:8" ht="15.75" thickBot="1" x14ac:dyDescent="0.3">
      <c r="B918" s="17" t="s">
        <v>110</v>
      </c>
      <c r="C918" s="18"/>
      <c r="D918" s="19" t="s">
        <v>18</v>
      </c>
      <c r="E918" s="18">
        <f>E914-SUM(E915:E917)-10*LOG10(E913/1)</f>
        <v>6.2287874528033758</v>
      </c>
      <c r="F918" s="18">
        <f>F914-SUM(F915:F917)-10*LOG10(F913/1)</f>
        <v>6.2287874528033758</v>
      </c>
      <c r="G918" s="18">
        <f>G914-SUM(G915:G917)-10*LOG10(G913/1)</f>
        <v>6.2287874528033758</v>
      </c>
      <c r="H918" s="32">
        <f>H914-SUM(H915:H917)-10*LOG10(H913/1)</f>
        <v>6.2287874528033758</v>
      </c>
    </row>
    <row r="919" spans="2:8" ht="15.75" thickBot="1" x14ac:dyDescent="0.3">
      <c r="B919" s="20"/>
      <c r="C919" s="21"/>
      <c r="D919" s="22"/>
      <c r="E919" s="23"/>
      <c r="F919" s="24"/>
      <c r="G919" s="25"/>
      <c r="H919" s="1"/>
    </row>
    <row r="920" spans="2:8" x14ac:dyDescent="0.25">
      <c r="B920" s="26" t="s">
        <v>67</v>
      </c>
      <c r="C920" s="27"/>
      <c r="D920" s="28"/>
      <c r="E920" s="27"/>
      <c r="F920" s="27"/>
      <c r="G920" s="27"/>
      <c r="H920" s="29"/>
    </row>
    <row r="921" spans="2:8" x14ac:dyDescent="0.25">
      <c r="B921" s="7" t="s">
        <v>19</v>
      </c>
      <c r="C921" s="30">
        <v>0.25</v>
      </c>
      <c r="D921" s="9" t="s">
        <v>10</v>
      </c>
      <c r="E921" s="60">
        <f t="shared" ref="E921:H924" si="45">$C921</f>
        <v>0.25</v>
      </c>
      <c r="F921" s="60">
        <f t="shared" si="45"/>
        <v>0.25</v>
      </c>
      <c r="G921" s="60">
        <f t="shared" si="45"/>
        <v>0.25</v>
      </c>
      <c r="H921" s="61">
        <f t="shared" si="45"/>
        <v>0.25</v>
      </c>
    </row>
    <row r="922" spans="2:8" x14ac:dyDescent="0.25">
      <c r="B922" s="11" t="s">
        <v>64</v>
      </c>
      <c r="C922" s="30">
        <v>-114</v>
      </c>
      <c r="D922" s="9" t="s">
        <v>18</v>
      </c>
      <c r="E922" s="13">
        <f t="shared" si="45"/>
        <v>-114</v>
      </c>
      <c r="F922" s="13">
        <f t="shared" si="45"/>
        <v>-114</v>
      </c>
      <c r="G922" s="13">
        <f t="shared" si="45"/>
        <v>-114</v>
      </c>
      <c r="H922" s="15">
        <f t="shared" si="45"/>
        <v>-114</v>
      </c>
    </row>
    <row r="923" spans="2:8" x14ac:dyDescent="0.25">
      <c r="B923" s="11" t="s">
        <v>68</v>
      </c>
      <c r="C923" s="30">
        <v>9</v>
      </c>
      <c r="D923" s="9" t="s">
        <v>14</v>
      </c>
      <c r="E923" s="13">
        <f t="shared" si="45"/>
        <v>9</v>
      </c>
      <c r="F923" s="13">
        <f t="shared" si="45"/>
        <v>9</v>
      </c>
      <c r="G923" s="13">
        <f t="shared" si="45"/>
        <v>9</v>
      </c>
      <c r="H923" s="15">
        <f t="shared" si="45"/>
        <v>9</v>
      </c>
    </row>
    <row r="924" spans="2:8" x14ac:dyDescent="0.25">
      <c r="B924" s="11" t="s">
        <v>21</v>
      </c>
      <c r="C924" s="30">
        <v>20</v>
      </c>
      <c r="D924" s="9" t="s">
        <v>17</v>
      </c>
      <c r="E924" s="13">
        <f t="shared" si="45"/>
        <v>20</v>
      </c>
      <c r="F924" s="13">
        <f t="shared" si="45"/>
        <v>20</v>
      </c>
      <c r="G924" s="13">
        <f t="shared" si="45"/>
        <v>20</v>
      </c>
      <c r="H924" s="15">
        <f t="shared" si="45"/>
        <v>20</v>
      </c>
    </row>
    <row r="925" spans="2:8" ht="15.75" thickBot="1" x14ac:dyDescent="0.3">
      <c r="B925" s="17" t="s">
        <v>78</v>
      </c>
      <c r="C925" s="31"/>
      <c r="D925" s="19" t="s">
        <v>18</v>
      </c>
      <c r="E925" s="18">
        <f>E922-E924+E923</f>
        <v>-125</v>
      </c>
      <c r="F925" s="18">
        <f>F922-F924+F923</f>
        <v>-125</v>
      </c>
      <c r="G925" s="18">
        <f>G922-G924+G923</f>
        <v>-125</v>
      </c>
      <c r="H925" s="32">
        <f>H922-H924+H923</f>
        <v>-125</v>
      </c>
    </row>
    <row r="926" spans="2:8" ht="15.75" thickBot="1" x14ac:dyDescent="0.3">
      <c r="B926" s="20"/>
      <c r="C926" s="23"/>
      <c r="D926" s="22"/>
      <c r="E926" s="23"/>
      <c r="F926" s="24"/>
      <c r="G926" s="25"/>
      <c r="H926" s="1"/>
    </row>
    <row r="927" spans="2:8" x14ac:dyDescent="0.25">
      <c r="B927" s="26" t="s">
        <v>22</v>
      </c>
      <c r="C927" s="33"/>
      <c r="D927" s="34"/>
      <c r="E927" s="33"/>
      <c r="F927" s="33"/>
      <c r="G927" s="33"/>
      <c r="H927" s="29"/>
    </row>
    <row r="928" spans="2:8" x14ac:dyDescent="0.25">
      <c r="B928" s="11" t="s">
        <v>23</v>
      </c>
      <c r="C928" s="35"/>
      <c r="D928" s="36"/>
      <c r="E928" s="37">
        <v>2</v>
      </c>
      <c r="F928" s="37">
        <v>2</v>
      </c>
      <c r="G928" s="37">
        <v>2</v>
      </c>
      <c r="H928" s="38">
        <v>2</v>
      </c>
    </row>
    <row r="929" spans="2:8" x14ac:dyDescent="0.25">
      <c r="B929" s="11" t="s">
        <v>24</v>
      </c>
      <c r="C929" s="35"/>
      <c r="D929" s="36"/>
      <c r="E929" s="13">
        <v>64</v>
      </c>
      <c r="F929" s="13">
        <v>128</v>
      </c>
      <c r="G929" s="13">
        <v>256</v>
      </c>
      <c r="H929" s="15">
        <v>15</v>
      </c>
    </row>
    <row r="930" spans="2:8" x14ac:dyDescent="0.25">
      <c r="B930" s="11" t="s">
        <v>25</v>
      </c>
      <c r="C930" s="35"/>
      <c r="D930" s="36"/>
      <c r="E930" s="37">
        <v>3.8</v>
      </c>
      <c r="F930" s="37">
        <v>3.3</v>
      </c>
      <c r="G930" s="37">
        <v>2.8</v>
      </c>
      <c r="H930" s="38">
        <v>2.7</v>
      </c>
    </row>
    <row r="931" spans="2:8" x14ac:dyDescent="0.25">
      <c r="B931" s="11" t="s">
        <v>26</v>
      </c>
      <c r="C931" s="35"/>
      <c r="D931" s="36"/>
      <c r="E931" s="13">
        <v>128</v>
      </c>
      <c r="F931" s="13">
        <v>256</v>
      </c>
      <c r="G931" s="13">
        <v>1024</v>
      </c>
      <c r="H931" s="15">
        <v>1024</v>
      </c>
    </row>
    <row r="932" spans="2:8" ht="15.75" thickBot="1" x14ac:dyDescent="0.3">
      <c r="B932" s="39" t="s">
        <v>27</v>
      </c>
      <c r="C932" s="18"/>
      <c r="D932" s="19"/>
      <c r="E932" s="40">
        <v>4.3</v>
      </c>
      <c r="F932" s="40">
        <v>3.8</v>
      </c>
      <c r="G932" s="40">
        <v>3.3</v>
      </c>
      <c r="H932" s="41">
        <v>2.7</v>
      </c>
    </row>
    <row r="933" spans="2:8" ht="15.75" thickBot="1" x14ac:dyDescent="0.3">
      <c r="B933" s="1"/>
      <c r="C933" s="1"/>
      <c r="D933" s="1"/>
      <c r="E933" s="1"/>
      <c r="F933" s="1"/>
      <c r="G933" s="1"/>
      <c r="H933" s="1"/>
    </row>
    <row r="934" spans="2:8" x14ac:dyDescent="0.25">
      <c r="B934" s="26" t="s">
        <v>28</v>
      </c>
      <c r="C934" s="27"/>
      <c r="D934" s="28"/>
      <c r="E934" s="27"/>
      <c r="F934" s="27"/>
      <c r="G934" s="27"/>
      <c r="H934" s="29"/>
    </row>
    <row r="935" spans="2:8" x14ac:dyDescent="0.25">
      <c r="B935" s="11" t="s">
        <v>65</v>
      </c>
      <c r="C935" s="12">
        <v>0</v>
      </c>
      <c r="D935" s="9" t="s">
        <v>14</v>
      </c>
      <c r="E935" s="13">
        <f>$C$30</f>
        <v>0</v>
      </c>
      <c r="F935" s="13">
        <f>$C$30</f>
        <v>0</v>
      </c>
      <c r="G935" s="13">
        <f>$C$30</f>
        <v>0</v>
      </c>
      <c r="H935" s="15">
        <f>$C$30</f>
        <v>0</v>
      </c>
    </row>
    <row r="936" spans="2:8" x14ac:dyDescent="0.25">
      <c r="B936" s="7" t="s">
        <v>30</v>
      </c>
      <c r="C936" s="35"/>
      <c r="D936" s="36" t="s">
        <v>18</v>
      </c>
      <c r="E936" s="35">
        <f>E925-E935</f>
        <v>-125</v>
      </c>
      <c r="F936" s="35">
        <f>F925-F935</f>
        <v>-125</v>
      </c>
      <c r="G936" s="35">
        <f>G925-G935</f>
        <v>-125</v>
      </c>
      <c r="H936" s="42">
        <f>H925-H935</f>
        <v>-125</v>
      </c>
    </row>
    <row r="937" spans="2:8" x14ac:dyDescent="0.25">
      <c r="B937" s="11" t="s">
        <v>66</v>
      </c>
      <c r="C937" s="8"/>
      <c r="D937" s="9"/>
      <c r="E937" s="13"/>
      <c r="F937" s="13"/>
      <c r="G937" s="13"/>
      <c r="H937" s="15"/>
    </row>
    <row r="938" spans="2:8" x14ac:dyDescent="0.25">
      <c r="B938" s="43" t="s">
        <v>32</v>
      </c>
      <c r="C938" s="44"/>
      <c r="D938" s="9" t="s">
        <v>18</v>
      </c>
      <c r="E938" s="13">
        <f>E936-E825</f>
        <v>-125</v>
      </c>
      <c r="F938" s="13">
        <f>F936-F825</f>
        <v>-125</v>
      </c>
      <c r="G938" s="13">
        <f>G936-G825</f>
        <v>-125</v>
      </c>
      <c r="H938" s="13">
        <f>H936-H825</f>
        <v>-125</v>
      </c>
    </row>
    <row r="939" spans="2:8" x14ac:dyDescent="0.25">
      <c r="B939" s="7" t="s">
        <v>39</v>
      </c>
      <c r="C939" s="13"/>
      <c r="D939" s="47" t="s">
        <v>14</v>
      </c>
      <c r="E939" s="35">
        <f>-E938+E918</f>
        <v>131.22878745280337</v>
      </c>
      <c r="F939" s="35">
        <f>-F938+F918</f>
        <v>131.22878745280337</v>
      </c>
      <c r="G939" s="35">
        <f>-G938+G918</f>
        <v>131.22878745280337</v>
      </c>
      <c r="H939" s="42">
        <f>-H938+H918</f>
        <v>131.22878745280337</v>
      </c>
    </row>
    <row r="940" spans="2:8" x14ac:dyDescent="0.25">
      <c r="B940" s="11" t="s">
        <v>33</v>
      </c>
      <c r="C940" s="8"/>
      <c r="D940" s="48" t="s">
        <v>14</v>
      </c>
      <c r="E940" s="13">
        <f>-10*E928*LOG(0.3/(4*PI()*E929*$C$5),10)</f>
        <v>83.908488987370035</v>
      </c>
      <c r="F940" s="13">
        <f>-10*F928*LOG(0.3/(4*PI()*F929*$C$5),10)</f>
        <v>89.929088900649646</v>
      </c>
      <c r="G940" s="13">
        <f>-10*G928*LOG(0.3/(4*PI()*G929*$C$5),10)</f>
        <v>95.949688813929271</v>
      </c>
      <c r="H940" s="15">
        <f>-10*H928*LOG(0.3/(4*PI()*H929*$C$5),10)</f>
        <v>71.306714688805911</v>
      </c>
    </row>
    <row r="941" spans="2:8" x14ac:dyDescent="0.25">
      <c r="B941" s="11" t="s">
        <v>41</v>
      </c>
      <c r="C941" s="8"/>
      <c r="D941" s="48" t="s">
        <v>14</v>
      </c>
      <c r="E941" s="13">
        <f>-E939+E940</f>
        <v>-47.320298465433339</v>
      </c>
      <c r="F941" s="13">
        <f>-F939+F940</f>
        <v>-41.299698552153728</v>
      </c>
      <c r="G941" s="13">
        <f>-G939+G940</f>
        <v>-35.279098638874103</v>
      </c>
      <c r="H941" s="15">
        <f>-H939+H940</f>
        <v>-59.922072763997463</v>
      </c>
    </row>
    <row r="942" spans="2:8" x14ac:dyDescent="0.25">
      <c r="B942" s="11" t="s">
        <v>34</v>
      </c>
      <c r="C942" s="8"/>
      <c r="D942" s="48" t="s">
        <v>14</v>
      </c>
      <c r="E942" s="13">
        <f>E940+10*E930*LOG(E931/E929,10)</f>
        <v>95.347628822601322</v>
      </c>
      <c r="F942" s="13">
        <f>F940+10*F930*LOG(F931/F929,10)</f>
        <v>99.863078757561027</v>
      </c>
      <c r="G942" s="13">
        <f>G940+10*G930*LOG(G931/G929,10)</f>
        <v>112.80736857111222</v>
      </c>
      <c r="H942" s="15">
        <f>H940+10*H930*LOG(H931/H929,10)</f>
        <v>120.83034952357744</v>
      </c>
    </row>
    <row r="943" spans="2:8" x14ac:dyDescent="0.25">
      <c r="B943" s="11" t="s">
        <v>41</v>
      </c>
      <c r="C943" s="8"/>
      <c r="D943" s="48" t="s">
        <v>14</v>
      </c>
      <c r="E943" s="13">
        <f>-E939+E942</f>
        <v>-35.881158630202052</v>
      </c>
      <c r="F943" s="13">
        <f>-F939+F942</f>
        <v>-31.365708695242347</v>
      </c>
      <c r="G943" s="13">
        <f>-G939+G942</f>
        <v>-18.421418881691153</v>
      </c>
      <c r="H943" s="15">
        <f>-H939+H942</f>
        <v>-10.398437929225935</v>
      </c>
    </row>
    <row r="944" spans="2:8" ht="18" x14ac:dyDescent="0.25">
      <c r="B944" s="7" t="s">
        <v>69</v>
      </c>
      <c r="C944" s="44"/>
      <c r="D944" s="47" t="s">
        <v>14</v>
      </c>
      <c r="E944" s="56">
        <f>IF(E943&lt;0,E$26*POWER(10,-E943/(10*E$27)),IF(E941&lt;0,E$24*POWER(10,-E941/(10*E$25)),0.3*POWER(10,E939/(10*E$23))/(4*PI()*$C$5)))</f>
        <v>874.29001644089817</v>
      </c>
      <c r="F944" s="56">
        <f>IF(F943&lt;0,F$26*POWER(10,-F943/(10*F$27)),IF(F941&lt;0,F$24*POWER(10,-F941/(10*F$25)),0.3*POWER(10,F939/(10*F$23))/(4*PI()*$C$5)))</f>
        <v>1712.5897958450375</v>
      </c>
      <c r="G944" s="56">
        <f>IF(G943&lt;0,G$26*POWER(10,-G943/(10*G$27)),IF(G941&lt;0,G$24*POWER(10,-G941/(10*G$25)),0.3*POWER(10,G939/(10*G$23))/(4*PI()*$C$5)))</f>
        <v>3702.7532451733582</v>
      </c>
      <c r="H944" s="57">
        <f>IF(H943&lt;0,H$26*POWER(10,-H943/(10*H$27)),IF(H941&lt;0,H$24*POWER(10,-H941/(10*H$25)),0.3*POWER(10,H939/(10*H$23))/(4*PI()*$C$5)))</f>
        <v>2485.5773764770393</v>
      </c>
    </row>
    <row r="945" spans="2:8" x14ac:dyDescent="0.25">
      <c r="B945" s="11" t="s">
        <v>70</v>
      </c>
      <c r="C945" s="8"/>
      <c r="D945" s="9"/>
      <c r="E945" s="13"/>
      <c r="F945" s="13"/>
      <c r="G945" s="13"/>
      <c r="H945" s="15"/>
    </row>
    <row r="946" spans="2:8" x14ac:dyDescent="0.25">
      <c r="B946" s="11" t="s">
        <v>40</v>
      </c>
      <c r="C946" s="16">
        <v>30</v>
      </c>
      <c r="D946" s="48" t="s">
        <v>14</v>
      </c>
      <c r="E946" s="13">
        <f>$C946</f>
        <v>30</v>
      </c>
      <c r="F946" s="13">
        <f>$C946</f>
        <v>30</v>
      </c>
      <c r="G946" s="13">
        <f>$C946</f>
        <v>30</v>
      </c>
      <c r="H946" s="15">
        <f>$C946</f>
        <v>30</v>
      </c>
    </row>
    <row r="947" spans="2:8" x14ac:dyDescent="0.25">
      <c r="B947" s="43" t="s">
        <v>32</v>
      </c>
      <c r="C947" s="8"/>
      <c r="D947" s="48" t="s">
        <v>18</v>
      </c>
      <c r="E947" s="13">
        <f>E938+E946</f>
        <v>-95</v>
      </c>
      <c r="F947" s="13">
        <f>F938+F946</f>
        <v>-95</v>
      </c>
      <c r="G947" s="13">
        <f>G938+G946</f>
        <v>-95</v>
      </c>
      <c r="H947" s="15">
        <f>H938+H946</f>
        <v>-95</v>
      </c>
    </row>
    <row r="948" spans="2:8" x14ac:dyDescent="0.25">
      <c r="B948" s="7" t="s">
        <v>39</v>
      </c>
      <c r="C948" s="45"/>
      <c r="D948" s="47" t="s">
        <v>14</v>
      </c>
      <c r="E948" s="35">
        <f>-E947+E918</f>
        <v>101.22878745280337</v>
      </c>
      <c r="F948" s="35">
        <f>-F947+F918</f>
        <v>101.22878745280337</v>
      </c>
      <c r="G948" s="35">
        <f>-G947+G918</f>
        <v>101.22878745280337</v>
      </c>
      <c r="H948" s="42">
        <f>-H947+H918</f>
        <v>101.22878745280337</v>
      </c>
    </row>
    <row r="949" spans="2:8" x14ac:dyDescent="0.25">
      <c r="B949" s="11" t="s">
        <v>33</v>
      </c>
      <c r="C949" s="8"/>
      <c r="D949" s="48" t="s">
        <v>14</v>
      </c>
      <c r="E949" s="13">
        <f>-10*E$23*LOG(0.3/(4*PI()*E$24*$C$5),10)</f>
        <v>83.908488987370035</v>
      </c>
      <c r="F949" s="13">
        <f>-10*F$23*LOG(0.3/(4*PI()*F$24*$C$5),10)</f>
        <v>89.929088900649646</v>
      </c>
      <c r="G949" s="13">
        <f>-10*G$23*LOG(0.3/(4*PI()*G$24*$C$5),10)</f>
        <v>95.949688813929271</v>
      </c>
      <c r="H949" s="15">
        <f>-10*H$23*LOG(0.3/(4*PI()*H$24*$C$5),10)</f>
        <v>71.306714688805911</v>
      </c>
    </row>
    <row r="950" spans="2:8" x14ac:dyDescent="0.25">
      <c r="B950" s="11" t="s">
        <v>41</v>
      </c>
      <c r="C950" s="8"/>
      <c r="D950" s="48" t="s">
        <v>14</v>
      </c>
      <c r="E950" s="13">
        <f>-E948+E949</f>
        <v>-17.320298465433339</v>
      </c>
      <c r="F950" s="13">
        <f>-F948+F949</f>
        <v>-11.299698552153728</v>
      </c>
      <c r="G950" s="13">
        <f>-G948+G949</f>
        <v>-5.2790986388741032</v>
      </c>
      <c r="H950" s="15">
        <f>-H948+H949</f>
        <v>-29.922072763997463</v>
      </c>
    </row>
    <row r="951" spans="2:8" x14ac:dyDescent="0.25">
      <c r="B951" s="11" t="s">
        <v>34</v>
      </c>
      <c r="C951" s="8"/>
      <c r="D951" s="48" t="s">
        <v>14</v>
      </c>
      <c r="E951" s="13">
        <f>E949+10*E$25*LOG(E$26/E$24,10)</f>
        <v>95.347628822601322</v>
      </c>
      <c r="F951" s="13">
        <f>F949+10*F$25*LOG(F$26/F$24,10)</f>
        <v>99.863078757561027</v>
      </c>
      <c r="G951" s="13">
        <f>G949+10*G$25*LOG(G$26/G$24,10)</f>
        <v>112.80736857111222</v>
      </c>
      <c r="H951" s="15">
        <f>H949+10*H$25*LOG(H$26/H$24,10)</f>
        <v>120.83034952357744</v>
      </c>
    </row>
    <row r="952" spans="2:8" x14ac:dyDescent="0.25">
      <c r="B952" s="11" t="s">
        <v>41</v>
      </c>
      <c r="C952" s="8"/>
      <c r="D952" s="48" t="s">
        <v>14</v>
      </c>
      <c r="E952" s="13">
        <f>-E948+E951</f>
        <v>-5.8811586302020515</v>
      </c>
      <c r="F952" s="13">
        <f>-F948+F951</f>
        <v>-1.3657086952423469</v>
      </c>
      <c r="G952" s="13">
        <f>-G948+G951</f>
        <v>11.578581118308847</v>
      </c>
      <c r="H952" s="15">
        <f>-H948+H951</f>
        <v>19.601562070774065</v>
      </c>
    </row>
    <row r="953" spans="2:8" ht="18.75" thickBot="1" x14ac:dyDescent="0.3">
      <c r="B953" s="17" t="s">
        <v>71</v>
      </c>
      <c r="C953" s="46"/>
      <c r="D953" s="19" t="s">
        <v>38</v>
      </c>
      <c r="E953" s="58">
        <f>IF(E952&lt;0,E$26*POWER(10,-E952/(10*E$27)),IF(E950&lt;0,E$24*POWER(10,-E950/(10*E$25)),0.3*POWER(10,E948/(10*E$23))/(4*PI()*$C$5)))</f>
        <v>175.38041789791168</v>
      </c>
      <c r="F953" s="58">
        <f>IF(F952&lt;0,F$26*POWER(10,-F952/(10*F$27)),IF(F950&lt;0,F$24*POWER(10,-F950/(10*F$25)),0.3*POWER(10,F948/(10*F$23))/(4*PI()*$C$5)))</f>
        <v>278.08634742651333</v>
      </c>
      <c r="G953" s="58">
        <f>IF(G952&lt;0,G$26*POWER(10,-G952/(10*G$27)),IF(G950&lt;0,G$24*POWER(10,-G950/(10*G$25)),0.3*POWER(10,G948/(10*G$23))/(4*PI()*$C$5)))</f>
        <v>395.16566469884162</v>
      </c>
      <c r="H953" s="59">
        <f>IF(H952&lt;0,H$26*POWER(10,-H952/(10*H$27)),IF(H950&lt;0,H$24*POWER(10,-H950/(10*H$25)),0.3*POWER(10,H948/(10*H$23))/(4*PI()*$C$5)))</f>
        <v>192.4492293100007</v>
      </c>
    </row>
    <row r="954" spans="2:8" ht="18" x14ac:dyDescent="0.25">
      <c r="B954" s="51"/>
      <c r="C954" s="52"/>
      <c r="D954" s="53"/>
      <c r="E954" s="54"/>
      <c r="F954" s="54"/>
      <c r="G954" s="54"/>
      <c r="H954" s="54"/>
    </row>
    <row r="955" spans="2:8" x14ac:dyDescent="0.25">
      <c r="B955" s="51" t="s">
        <v>77</v>
      </c>
    </row>
    <row r="956" spans="2:8" ht="15.75" thickBot="1" x14ac:dyDescent="0.3">
      <c r="B956" s="1" t="s">
        <v>0</v>
      </c>
      <c r="C956" s="1">
        <v>5.85</v>
      </c>
      <c r="D956" s="1"/>
      <c r="E956" s="1" t="s">
        <v>1</v>
      </c>
      <c r="F956" s="1">
        <f>300000000/C956/10^9</f>
        <v>5.1282051282051287E-2</v>
      </c>
      <c r="G956" s="1"/>
      <c r="H956" s="1"/>
    </row>
    <row r="957" spans="2:8" x14ac:dyDescent="0.25">
      <c r="B957" s="2" t="s">
        <v>2</v>
      </c>
      <c r="C957" s="3" t="s">
        <v>3</v>
      </c>
      <c r="D957" s="3" t="s">
        <v>4</v>
      </c>
      <c r="E957" s="4" t="s">
        <v>5</v>
      </c>
      <c r="F957" s="4" t="s">
        <v>6</v>
      </c>
      <c r="G957" s="5" t="s">
        <v>7</v>
      </c>
      <c r="H957" s="6" t="s">
        <v>8</v>
      </c>
    </row>
    <row r="958" spans="2:8" x14ac:dyDescent="0.25">
      <c r="B958" s="7" t="s">
        <v>96</v>
      </c>
      <c r="C958" s="8"/>
      <c r="D958" s="9"/>
      <c r="E958" s="9"/>
      <c r="F958" s="9"/>
      <c r="G958" s="9"/>
      <c r="H958" s="10"/>
    </row>
    <row r="959" spans="2:8" x14ac:dyDescent="0.25">
      <c r="B959" s="11" t="s">
        <v>9</v>
      </c>
      <c r="C959" s="12">
        <v>20</v>
      </c>
      <c r="D959" s="9" t="s">
        <v>10</v>
      </c>
      <c r="E959" s="13">
        <f>C959</f>
        <v>20</v>
      </c>
      <c r="F959" s="13">
        <f>E959</f>
        <v>20</v>
      </c>
      <c r="G959" s="13">
        <f>F959</f>
        <v>20</v>
      </c>
      <c r="H959" s="49">
        <f>G959</f>
        <v>20</v>
      </c>
    </row>
    <row r="960" spans="2:8" x14ac:dyDescent="0.25">
      <c r="B960" s="11" t="s">
        <v>11</v>
      </c>
      <c r="C960" s="12">
        <f>$C$1</f>
        <v>26</v>
      </c>
      <c r="D960" s="9" t="s">
        <v>12</v>
      </c>
      <c r="E960" s="13">
        <f>$C960</f>
        <v>26</v>
      </c>
      <c r="F960" s="13">
        <f>$C960</f>
        <v>26</v>
      </c>
      <c r="G960" s="13">
        <f>$C960</f>
        <v>26</v>
      </c>
      <c r="H960" s="15">
        <f>$C960</f>
        <v>26</v>
      </c>
    </row>
    <row r="961" spans="2:8" x14ac:dyDescent="0.25">
      <c r="B961" s="11" t="s">
        <v>13</v>
      </c>
      <c r="C961" s="12">
        <v>0</v>
      </c>
      <c r="D961" s="9" t="s">
        <v>14</v>
      </c>
      <c r="E961" s="13">
        <f>$C961</f>
        <v>0</v>
      </c>
      <c r="F961" s="13">
        <f t="shared" ref="F961:H962" si="46">$C961</f>
        <v>0</v>
      </c>
      <c r="G961" s="13">
        <f t="shared" si="46"/>
        <v>0</v>
      </c>
      <c r="H961" s="15">
        <f t="shared" si="46"/>
        <v>0</v>
      </c>
    </row>
    <row r="962" spans="2:8" x14ac:dyDescent="0.25">
      <c r="B962" s="11" t="s">
        <v>15</v>
      </c>
      <c r="C962" s="12">
        <v>15</v>
      </c>
      <c r="D962" s="9" t="s">
        <v>14</v>
      </c>
      <c r="E962" s="13">
        <f>$C962</f>
        <v>15</v>
      </c>
      <c r="F962" s="13">
        <f t="shared" si="46"/>
        <v>15</v>
      </c>
      <c r="G962" s="13">
        <f t="shared" si="46"/>
        <v>15</v>
      </c>
      <c r="H962" s="15">
        <f t="shared" si="46"/>
        <v>15</v>
      </c>
    </row>
    <row r="963" spans="2:8" x14ac:dyDescent="0.25">
      <c r="B963" s="11" t="s">
        <v>16</v>
      </c>
      <c r="C963" s="16">
        <v>0</v>
      </c>
      <c r="D963" s="9" t="s">
        <v>17</v>
      </c>
      <c r="E963" s="13">
        <v>0</v>
      </c>
      <c r="F963" s="13">
        <v>0</v>
      </c>
      <c r="G963" s="13">
        <v>0</v>
      </c>
      <c r="H963" s="15">
        <v>0</v>
      </c>
    </row>
    <row r="964" spans="2:8" ht="15.75" thickBot="1" x14ac:dyDescent="0.3">
      <c r="B964" s="17" t="s">
        <v>110</v>
      </c>
      <c r="C964" s="18"/>
      <c r="D964" s="19" t="s">
        <v>18</v>
      </c>
      <c r="E964" s="18">
        <f>E960-SUM(E961:E963)-10*LOG10(C959/1)</f>
        <v>-2.0102999566398125</v>
      </c>
      <c r="F964" s="18">
        <f>F960-SUM(F961:F963)-10*LOG10(F959/1)</f>
        <v>-2.0102999566398125</v>
      </c>
      <c r="G964" s="18">
        <f>G960-SUM(G961:G963)-10*LOG10(G959/1)</f>
        <v>-2.0102999566398125</v>
      </c>
      <c r="H964" s="32">
        <f>H960-SUM(H961:H963)-10*LOG10(H959/1)</f>
        <v>-2.0102999566398125</v>
      </c>
    </row>
    <row r="965" spans="2:8" ht="15.75" thickBot="1" x14ac:dyDescent="0.3">
      <c r="B965" s="20"/>
      <c r="C965" s="21"/>
      <c r="D965" s="22"/>
      <c r="E965" s="23"/>
      <c r="F965" s="24"/>
      <c r="G965" s="25"/>
      <c r="H965" s="1"/>
    </row>
    <row r="966" spans="2:8" x14ac:dyDescent="0.25">
      <c r="B966" s="26" t="s">
        <v>67</v>
      </c>
      <c r="C966" s="27"/>
      <c r="D966" s="28"/>
      <c r="E966" s="27"/>
      <c r="F966" s="27"/>
      <c r="G966" s="27"/>
      <c r="H966" s="29"/>
    </row>
    <row r="967" spans="2:8" x14ac:dyDescent="0.25">
      <c r="B967" s="7" t="s">
        <v>19</v>
      </c>
      <c r="C967" s="30">
        <v>0.25</v>
      </c>
      <c r="D967" s="9" t="s">
        <v>10</v>
      </c>
      <c r="E967" s="60">
        <f t="shared" ref="E967:H970" si="47">$C967</f>
        <v>0.25</v>
      </c>
      <c r="F967" s="60">
        <f t="shared" si="47"/>
        <v>0.25</v>
      </c>
      <c r="G967" s="60">
        <f t="shared" si="47"/>
        <v>0.25</v>
      </c>
      <c r="H967" s="61">
        <f t="shared" si="47"/>
        <v>0.25</v>
      </c>
    </row>
    <row r="968" spans="2:8" x14ac:dyDescent="0.25">
      <c r="B968" s="11" t="s">
        <v>64</v>
      </c>
      <c r="C968" s="30">
        <v>-114</v>
      </c>
      <c r="D968" s="9" t="s">
        <v>18</v>
      </c>
      <c r="E968" s="13">
        <f t="shared" si="47"/>
        <v>-114</v>
      </c>
      <c r="F968" s="13">
        <f t="shared" si="47"/>
        <v>-114</v>
      </c>
      <c r="G968" s="13">
        <f t="shared" si="47"/>
        <v>-114</v>
      </c>
      <c r="H968" s="15">
        <f t="shared" si="47"/>
        <v>-114</v>
      </c>
    </row>
    <row r="969" spans="2:8" x14ac:dyDescent="0.25">
      <c r="B969" s="11" t="s">
        <v>68</v>
      </c>
      <c r="C969" s="30">
        <v>9</v>
      </c>
      <c r="D969" s="9" t="s">
        <v>14</v>
      </c>
      <c r="E969" s="13">
        <f t="shared" si="47"/>
        <v>9</v>
      </c>
      <c r="F969" s="13">
        <f t="shared" si="47"/>
        <v>9</v>
      </c>
      <c r="G969" s="13">
        <f t="shared" si="47"/>
        <v>9</v>
      </c>
      <c r="H969" s="15">
        <f t="shared" si="47"/>
        <v>9</v>
      </c>
    </row>
    <row r="970" spans="2:8" x14ac:dyDescent="0.25">
      <c r="B970" s="11" t="s">
        <v>21</v>
      </c>
      <c r="C970" s="30">
        <v>20</v>
      </c>
      <c r="D970" s="9" t="s">
        <v>17</v>
      </c>
      <c r="E970" s="13">
        <f t="shared" si="47"/>
        <v>20</v>
      </c>
      <c r="F970" s="13">
        <f t="shared" si="47"/>
        <v>20</v>
      </c>
      <c r="G970" s="13">
        <f t="shared" si="47"/>
        <v>20</v>
      </c>
      <c r="H970" s="15">
        <f t="shared" si="47"/>
        <v>20</v>
      </c>
    </row>
    <row r="971" spans="2:8" ht="15.75" thickBot="1" x14ac:dyDescent="0.3">
      <c r="B971" s="17" t="s">
        <v>78</v>
      </c>
      <c r="C971" s="31"/>
      <c r="D971" s="19" t="s">
        <v>18</v>
      </c>
      <c r="E971" s="18">
        <f>E968-E970+E969</f>
        <v>-125</v>
      </c>
      <c r="F971" s="18">
        <f>F968-F970+F969</f>
        <v>-125</v>
      </c>
      <c r="G971" s="18">
        <f>G968-G970+G969</f>
        <v>-125</v>
      </c>
      <c r="H971" s="32">
        <f>H968-H970+H969</f>
        <v>-125</v>
      </c>
    </row>
    <row r="972" spans="2:8" ht="15.75" thickBot="1" x14ac:dyDescent="0.3">
      <c r="B972" s="20"/>
      <c r="C972" s="23"/>
      <c r="D972" s="22"/>
      <c r="E972" s="23"/>
      <c r="F972" s="24"/>
      <c r="G972" s="25"/>
      <c r="H972" s="1"/>
    </row>
    <row r="973" spans="2:8" x14ac:dyDescent="0.25">
      <c r="B973" s="26" t="s">
        <v>22</v>
      </c>
      <c r="C973" s="33"/>
      <c r="D973" s="34"/>
      <c r="E973" s="33"/>
      <c r="F973" s="33"/>
      <c r="G973" s="33"/>
      <c r="H973" s="29"/>
    </row>
    <row r="974" spans="2:8" x14ac:dyDescent="0.25">
      <c r="B974" s="11" t="s">
        <v>23</v>
      </c>
      <c r="C974" s="35"/>
      <c r="D974" s="36"/>
      <c r="E974" s="37">
        <v>2</v>
      </c>
      <c r="F974" s="37">
        <v>2</v>
      </c>
      <c r="G974" s="37">
        <v>2</v>
      </c>
      <c r="H974" s="38">
        <v>2</v>
      </c>
    </row>
    <row r="975" spans="2:8" x14ac:dyDescent="0.25">
      <c r="B975" s="11" t="s">
        <v>24</v>
      </c>
      <c r="C975" s="35"/>
      <c r="D975" s="36"/>
      <c r="E975" s="13">
        <v>64</v>
      </c>
      <c r="F975" s="13">
        <v>128</v>
      </c>
      <c r="G975" s="13">
        <v>256</v>
      </c>
      <c r="H975" s="15">
        <v>15</v>
      </c>
    </row>
    <row r="976" spans="2:8" x14ac:dyDescent="0.25">
      <c r="B976" s="11" t="s">
        <v>25</v>
      </c>
      <c r="C976" s="35"/>
      <c r="D976" s="36"/>
      <c r="E976" s="37">
        <v>3.8</v>
      </c>
      <c r="F976" s="37">
        <v>3.3</v>
      </c>
      <c r="G976" s="37">
        <v>2.8</v>
      </c>
      <c r="H976" s="38">
        <v>2.7</v>
      </c>
    </row>
    <row r="977" spans="2:8" x14ac:dyDescent="0.25">
      <c r="B977" s="11" t="s">
        <v>26</v>
      </c>
      <c r="C977" s="35"/>
      <c r="D977" s="36"/>
      <c r="E977" s="13">
        <v>128</v>
      </c>
      <c r="F977" s="13">
        <v>256</v>
      </c>
      <c r="G977" s="13">
        <v>1024</v>
      </c>
      <c r="H977" s="15">
        <v>1024</v>
      </c>
    </row>
    <row r="978" spans="2:8" ht="15.75" thickBot="1" x14ac:dyDescent="0.3">
      <c r="B978" s="39" t="s">
        <v>27</v>
      </c>
      <c r="C978" s="18"/>
      <c r="D978" s="19"/>
      <c r="E978" s="40">
        <v>4.3</v>
      </c>
      <c r="F978" s="40">
        <v>3.8</v>
      </c>
      <c r="G978" s="40">
        <v>3.3</v>
      </c>
      <c r="H978" s="41">
        <v>2.7</v>
      </c>
    </row>
    <row r="979" spans="2:8" ht="15.75" thickBot="1" x14ac:dyDescent="0.3">
      <c r="B979" s="1"/>
      <c r="C979" s="1"/>
      <c r="D979" s="1"/>
      <c r="E979" s="1"/>
      <c r="F979" s="1"/>
      <c r="G979" s="1"/>
      <c r="H979" s="1"/>
    </row>
    <row r="980" spans="2:8" x14ac:dyDescent="0.25">
      <c r="B980" s="26" t="s">
        <v>28</v>
      </c>
      <c r="C980" s="27"/>
      <c r="D980" s="28"/>
      <c r="E980" s="27"/>
      <c r="F980" s="27"/>
      <c r="G980" s="27"/>
      <c r="H980" s="29"/>
    </row>
    <row r="981" spans="2:8" x14ac:dyDescent="0.25">
      <c r="B981" s="11" t="s">
        <v>65</v>
      </c>
      <c r="C981" s="12">
        <v>0</v>
      </c>
      <c r="D981" s="9" t="s">
        <v>14</v>
      </c>
      <c r="E981" s="13">
        <f>$C$30</f>
        <v>0</v>
      </c>
      <c r="F981" s="13">
        <f>$C$30</f>
        <v>0</v>
      </c>
      <c r="G981" s="13">
        <f>$C$30</f>
        <v>0</v>
      </c>
      <c r="H981" s="15">
        <f>$C$30</f>
        <v>0</v>
      </c>
    </row>
    <row r="982" spans="2:8" x14ac:dyDescent="0.25">
      <c r="B982" s="7" t="s">
        <v>30</v>
      </c>
      <c r="C982" s="35"/>
      <c r="D982" s="36" t="s">
        <v>18</v>
      </c>
      <c r="E982" s="35">
        <f>E971-E981</f>
        <v>-125</v>
      </c>
      <c r="F982" s="35">
        <f>F971-F981</f>
        <v>-125</v>
      </c>
      <c r="G982" s="35">
        <f>G971-G981</f>
        <v>-125</v>
      </c>
      <c r="H982" s="42">
        <f>H971-H981</f>
        <v>-125</v>
      </c>
    </row>
    <row r="983" spans="2:8" x14ac:dyDescent="0.25">
      <c r="B983" s="11" t="s">
        <v>31</v>
      </c>
      <c r="C983" s="8"/>
      <c r="D983" s="9"/>
      <c r="E983" s="13"/>
      <c r="F983" s="13"/>
      <c r="G983" s="13"/>
      <c r="H983" s="15"/>
    </row>
    <row r="984" spans="2:8" x14ac:dyDescent="0.25">
      <c r="B984" s="43" t="s">
        <v>32</v>
      </c>
      <c r="C984" s="44"/>
      <c r="D984" s="9" t="s">
        <v>18</v>
      </c>
      <c r="E984" s="13">
        <f>E982-E963</f>
        <v>-125</v>
      </c>
      <c r="F984" s="13">
        <f>F982-F963</f>
        <v>-125</v>
      </c>
      <c r="G984" s="13">
        <f>G982-G963</f>
        <v>-125</v>
      </c>
      <c r="H984" s="13">
        <f>H982-H963</f>
        <v>-125</v>
      </c>
    </row>
    <row r="985" spans="2:8" x14ac:dyDescent="0.25">
      <c r="B985" s="7" t="s">
        <v>39</v>
      </c>
      <c r="C985" s="13"/>
      <c r="D985" s="47" t="s">
        <v>14</v>
      </c>
      <c r="E985" s="35">
        <f>-E984+E964</f>
        <v>122.98970004336019</v>
      </c>
      <c r="F985" s="35">
        <f>-F984+F964</f>
        <v>122.98970004336019</v>
      </c>
      <c r="G985" s="35">
        <f>-G984+G964</f>
        <v>122.98970004336019</v>
      </c>
      <c r="H985" s="42">
        <f>-H984+H964</f>
        <v>122.98970004336019</v>
      </c>
    </row>
    <row r="986" spans="2:8" x14ac:dyDescent="0.25">
      <c r="B986" s="11" t="s">
        <v>33</v>
      </c>
      <c r="C986" s="8"/>
      <c r="D986" s="48" t="s">
        <v>14</v>
      </c>
      <c r="E986" s="13">
        <f>-10*E974*LOG(0.3/(4*PI()*E975*$C$5),10)</f>
        <v>83.908488987370035</v>
      </c>
      <c r="F986" s="13">
        <f>-10*F974*LOG(0.3/(4*PI()*F975*$C$5),10)</f>
        <v>89.929088900649646</v>
      </c>
      <c r="G986" s="13">
        <f>-10*G974*LOG(0.3/(4*PI()*G975*$C$5),10)</f>
        <v>95.949688813929271</v>
      </c>
      <c r="H986" s="15">
        <f>-10*H974*LOG(0.3/(4*PI()*H975*$C$5),10)</f>
        <v>71.306714688805911</v>
      </c>
    </row>
    <row r="987" spans="2:8" x14ac:dyDescent="0.25">
      <c r="B987" s="11" t="s">
        <v>41</v>
      </c>
      <c r="C987" s="8"/>
      <c r="D987" s="48" t="s">
        <v>14</v>
      </c>
      <c r="E987" s="13">
        <f>-E985+E986</f>
        <v>-39.081211055990153</v>
      </c>
      <c r="F987" s="13">
        <f>-F985+F986</f>
        <v>-33.060611142710542</v>
      </c>
      <c r="G987" s="13">
        <f>-G985+G986</f>
        <v>-27.040011229430917</v>
      </c>
      <c r="H987" s="15">
        <f>-H985+H986</f>
        <v>-51.682985354554276</v>
      </c>
    </row>
    <row r="988" spans="2:8" x14ac:dyDescent="0.25">
      <c r="B988" s="11" t="s">
        <v>34</v>
      </c>
      <c r="C988" s="8"/>
      <c r="D988" s="48" t="s">
        <v>14</v>
      </c>
      <c r="E988" s="13">
        <f>E986+10*E976*LOG(E977/E975,10)</f>
        <v>95.347628822601322</v>
      </c>
      <c r="F988" s="13">
        <f>F986+10*F976*LOG(F977/F975,10)</f>
        <v>99.863078757561027</v>
      </c>
      <c r="G988" s="13">
        <f>G986+10*G976*LOG(G977/G975,10)</f>
        <v>112.80736857111222</v>
      </c>
      <c r="H988" s="15">
        <f>H986+10*H976*LOG(H977/H975,10)</f>
        <v>120.83034952357744</v>
      </c>
    </row>
    <row r="989" spans="2:8" x14ac:dyDescent="0.25">
      <c r="B989" s="11" t="s">
        <v>41</v>
      </c>
      <c r="C989" s="8"/>
      <c r="D989" s="48" t="s">
        <v>14</v>
      </c>
      <c r="E989" s="13">
        <f>-E985+E988</f>
        <v>-27.642071220758865</v>
      </c>
      <c r="F989" s="13">
        <f>-F985+F988</f>
        <v>-23.12662128579916</v>
      </c>
      <c r="G989" s="13">
        <f>-G985+G988</f>
        <v>-10.182331472247967</v>
      </c>
      <c r="H989" s="15">
        <f>-H985+H988</f>
        <v>-2.1593505197827483</v>
      </c>
    </row>
    <row r="990" spans="2:8" ht="18" x14ac:dyDescent="0.25">
      <c r="B990" s="7" t="s">
        <v>69</v>
      </c>
      <c r="C990" s="44"/>
      <c r="D990" s="47" t="s">
        <v>14</v>
      </c>
      <c r="E990" s="56">
        <f>IF(E989&lt;0,E$26*POWER(10,-E989/(10*E$27)),IF(E987&lt;0,E$24*POWER(10,-E987/(10*E$25)),0.3*POWER(10,E985/(10*E$23))/(4*PI()*$C$5)))</f>
        <v>562.40456251590808</v>
      </c>
      <c r="F990" s="56">
        <f>IF(F989&lt;0,F$26*POWER(10,-F989/(10*F$27)),IF(F987&lt;0,F$24*POWER(10,-F987/(10*F$25)),0.3*POWER(10,F985/(10*F$23))/(4*PI()*$C$5)))</f>
        <v>1039.5257754578265</v>
      </c>
      <c r="G990" s="56">
        <f>IF(G989&lt;0,G$26*POWER(10,-G989/(10*G$27)),IF(G987&lt;0,G$24*POWER(10,-G987/(10*G$25)),0.3*POWER(10,G985/(10*G$23))/(4*PI()*$C$5)))</f>
        <v>2083.7972271856388</v>
      </c>
      <c r="H990" s="57">
        <f>IF(H989&lt;0,H$26*POWER(10,-H989/(10*H$27)),IF(H987&lt;0,H$24*POWER(10,-H987/(10*H$25)),0.3*POWER(10,H985/(10*H$23))/(4*PI()*$C$5)))</f>
        <v>1231.050593389155</v>
      </c>
    </row>
    <row r="991" spans="2:8" x14ac:dyDescent="0.25">
      <c r="B991" s="11" t="s">
        <v>70</v>
      </c>
      <c r="C991" s="8"/>
      <c r="D991" s="9"/>
      <c r="E991" s="13"/>
      <c r="F991" s="13"/>
      <c r="G991" s="13"/>
      <c r="H991" s="15"/>
    </row>
    <row r="992" spans="2:8" x14ac:dyDescent="0.25">
      <c r="B992" s="11" t="s">
        <v>40</v>
      </c>
      <c r="C992" s="16">
        <v>30</v>
      </c>
      <c r="D992" s="48" t="s">
        <v>14</v>
      </c>
      <c r="E992" s="13">
        <f>$C992</f>
        <v>30</v>
      </c>
      <c r="F992" s="13">
        <f>$C992</f>
        <v>30</v>
      </c>
      <c r="G992" s="13">
        <f>$C992</f>
        <v>30</v>
      </c>
      <c r="H992" s="15">
        <f>$C992</f>
        <v>30</v>
      </c>
    </row>
    <row r="993" spans="1:8" x14ac:dyDescent="0.25">
      <c r="B993" s="43" t="s">
        <v>32</v>
      </c>
      <c r="C993" s="8"/>
      <c r="D993" s="48" t="s">
        <v>18</v>
      </c>
      <c r="E993" s="13">
        <f>E984+E992</f>
        <v>-95</v>
      </c>
      <c r="F993" s="13">
        <f>F984+F992</f>
        <v>-95</v>
      </c>
      <c r="G993" s="13">
        <f>G984+G992</f>
        <v>-95</v>
      </c>
      <c r="H993" s="15">
        <f>H984+H992</f>
        <v>-95</v>
      </c>
    </row>
    <row r="994" spans="1:8" x14ac:dyDescent="0.25">
      <c r="B994" s="7" t="s">
        <v>39</v>
      </c>
      <c r="C994" s="45"/>
      <c r="D994" s="47" t="s">
        <v>14</v>
      </c>
      <c r="E994" s="35">
        <f>-E993+E964</f>
        <v>92.989700043360187</v>
      </c>
      <c r="F994" s="35">
        <f>-F993+F964</f>
        <v>92.989700043360187</v>
      </c>
      <c r="G994" s="35">
        <f>-G993+G964</f>
        <v>92.989700043360187</v>
      </c>
      <c r="H994" s="42">
        <f>-H993+H964</f>
        <v>92.989700043360187</v>
      </c>
    </row>
    <row r="995" spans="1:8" x14ac:dyDescent="0.25">
      <c r="B995" s="11" t="s">
        <v>33</v>
      </c>
      <c r="C995" s="8"/>
      <c r="D995" s="48" t="s">
        <v>14</v>
      </c>
      <c r="E995" s="13">
        <f>-10*E$23*LOG(0.3/(4*PI()*E$24*$C$5),10)</f>
        <v>83.908488987370035</v>
      </c>
      <c r="F995" s="13">
        <f>-10*F$23*LOG(0.3/(4*PI()*F$24*$C$5),10)</f>
        <v>89.929088900649646</v>
      </c>
      <c r="G995" s="13">
        <f>-10*G$23*LOG(0.3/(4*PI()*G$24*$C$5),10)</f>
        <v>95.949688813929271</v>
      </c>
      <c r="H995" s="15">
        <f>-10*H$23*LOG(0.3/(4*PI()*H$24*$C$5),10)</f>
        <v>71.306714688805911</v>
      </c>
    </row>
    <row r="996" spans="1:8" x14ac:dyDescent="0.25">
      <c r="B996" s="11" t="s">
        <v>41</v>
      </c>
      <c r="C996" s="8"/>
      <c r="D996" s="48" t="s">
        <v>14</v>
      </c>
      <c r="E996" s="13">
        <f>-E994+E995</f>
        <v>-9.0812110559901527</v>
      </c>
      <c r="F996" s="13">
        <f>-F994+F995</f>
        <v>-3.0606111427105418</v>
      </c>
      <c r="G996" s="13">
        <f>-G994+G995</f>
        <v>2.9599887705690833</v>
      </c>
      <c r="H996" s="15">
        <f>-H994+H995</f>
        <v>-21.682985354554276</v>
      </c>
    </row>
    <row r="997" spans="1:8" x14ac:dyDescent="0.25">
      <c r="B997" s="11" t="s">
        <v>34</v>
      </c>
      <c r="C997" s="8"/>
      <c r="D997" s="48" t="s">
        <v>14</v>
      </c>
      <c r="E997" s="13">
        <f>E995+10*E$25*LOG(E$26/E$24,10)</f>
        <v>95.347628822601322</v>
      </c>
      <c r="F997" s="13">
        <f>F995+10*F$25*LOG(F$26/F$24,10)</f>
        <v>99.863078757561027</v>
      </c>
      <c r="G997" s="13">
        <f>G995+10*G$25*LOG(G$26/G$24,10)</f>
        <v>112.80736857111222</v>
      </c>
      <c r="H997" s="15">
        <f>H995+10*H$25*LOG(H$26/H$24,10)</f>
        <v>120.83034952357744</v>
      </c>
    </row>
    <row r="998" spans="1:8" x14ac:dyDescent="0.25">
      <c r="B998" s="11" t="s">
        <v>41</v>
      </c>
      <c r="C998" s="8"/>
      <c r="D998" s="48" t="s">
        <v>14</v>
      </c>
      <c r="E998" s="13">
        <f>-E994+E997</f>
        <v>2.357928779241135</v>
      </c>
      <c r="F998" s="13">
        <f>-F994+F997</f>
        <v>6.8733787142008396</v>
      </c>
      <c r="G998" s="13">
        <f>-G994+G997</f>
        <v>19.817668527752033</v>
      </c>
      <c r="H998" s="15">
        <f>-H994+H997</f>
        <v>27.840649480217252</v>
      </c>
    </row>
    <row r="999" spans="1:8" ht="18.75" thickBot="1" x14ac:dyDescent="0.3">
      <c r="B999" s="17" t="s">
        <v>71</v>
      </c>
      <c r="C999" s="46"/>
      <c r="D999" s="55" t="s">
        <v>38</v>
      </c>
      <c r="E999" s="56">
        <f>IF(E998&lt;0,E$26*POWER(10,-E998/(10*E$27)),IF(E996&lt;0,E$24*POWER(10,-E996/(10*E$25)),0.3*POWER(10,E994/(10*E$23))/(4*PI()*$C$5)))</f>
        <v>110.95815131455846</v>
      </c>
      <c r="F999" s="56">
        <f>IF(F998&lt;0,F$26*POWER(10,-F998/(10*F$27)),IF(F996&lt;0,F$24*POWER(10,-F996/(10*F$25)),0.3*POWER(10,F994/(10*F$23))/(4*PI()*$C$5)))</f>
        <v>158.47317601312577</v>
      </c>
      <c r="G999" s="56">
        <f>IF(G998&lt;0,G$26*POWER(10,-G998/(10*G$27)),IF(G996&lt;0,G$24*POWER(10,-G996/(10*G$25)),0.3*POWER(10,G994/(10*G$23))/(4*PI()*$C$5)))</f>
        <v>182.07089488290978</v>
      </c>
      <c r="H999" s="57">
        <f>IF(H998&lt;0,H$26*POWER(10,-H998/(10*H$27)),IF(H996&lt;0,H$24*POWER(10,-H996/(10*H$25)),0.3*POWER(10,H994/(10*H$23))/(4*PI()*$C$5)))</f>
        <v>95.315776600427384</v>
      </c>
    </row>
    <row r="1000" spans="1:8" ht="18" x14ac:dyDescent="0.25">
      <c r="B1000" s="53"/>
      <c r="C1000" s="52"/>
      <c r="D1000" s="62"/>
      <c r="E1000" s="63"/>
      <c r="F1000" s="63"/>
      <c r="G1000" s="63"/>
      <c r="H1000" s="63"/>
    </row>
    <row r="1001" spans="1:8" ht="18" x14ac:dyDescent="0.25">
      <c r="A1001" s="94" t="s">
        <v>115</v>
      </c>
      <c r="B1001" s="66"/>
      <c r="C1001" s="95"/>
      <c r="D1001" s="96"/>
      <c r="E1001" s="97"/>
      <c r="F1001" s="97"/>
      <c r="G1001" s="97"/>
      <c r="H1001" s="97"/>
    </row>
    <row r="1002" spans="1:8" x14ac:dyDescent="0.25">
      <c r="B1002" s="50" t="s">
        <v>45</v>
      </c>
    </row>
    <row r="1003" spans="1:8" x14ac:dyDescent="0.25">
      <c r="B1003" s="50" t="s">
        <v>46</v>
      </c>
    </row>
    <row r="1004" spans="1:8" ht="15.75" thickBot="1" x14ac:dyDescent="0.3">
      <c r="B1004" s="1" t="s">
        <v>0</v>
      </c>
      <c r="C1004" s="1">
        <v>5.85</v>
      </c>
      <c r="D1004" s="1"/>
      <c r="E1004" s="1" t="s">
        <v>1</v>
      </c>
      <c r="F1004" s="1">
        <f>300000000/C1004/10^9</f>
        <v>5.1282051282051287E-2</v>
      </c>
      <c r="G1004" s="1"/>
      <c r="H1004" s="1"/>
    </row>
    <row r="1005" spans="1:8" x14ac:dyDescent="0.25">
      <c r="B1005" s="2" t="s">
        <v>2</v>
      </c>
      <c r="C1005" s="3" t="s">
        <v>3</v>
      </c>
      <c r="D1005" s="3" t="s">
        <v>4</v>
      </c>
      <c r="E1005" s="4" t="s">
        <v>5</v>
      </c>
      <c r="F1005" s="4" t="s">
        <v>6</v>
      </c>
      <c r="G1005" s="5" t="s">
        <v>7</v>
      </c>
      <c r="H1005" s="6" t="s">
        <v>8</v>
      </c>
    </row>
    <row r="1006" spans="1:8" x14ac:dyDescent="0.25">
      <c r="B1006" s="7" t="s">
        <v>62</v>
      </c>
      <c r="C1006" s="8"/>
      <c r="D1006" s="9"/>
      <c r="E1006" s="9"/>
      <c r="F1006" s="9"/>
      <c r="G1006" s="9"/>
      <c r="H1006" s="10"/>
    </row>
    <row r="1007" spans="1:8" x14ac:dyDescent="0.25">
      <c r="B1007" s="11" t="s">
        <v>9</v>
      </c>
      <c r="C1007" s="12">
        <v>1</v>
      </c>
      <c r="D1007" s="9" t="s">
        <v>10</v>
      </c>
      <c r="E1007" s="13">
        <v>1</v>
      </c>
      <c r="F1007" s="13">
        <v>1</v>
      </c>
      <c r="G1007" s="13">
        <v>1</v>
      </c>
      <c r="H1007" s="14">
        <v>1</v>
      </c>
    </row>
    <row r="1008" spans="1:8" x14ac:dyDescent="0.25">
      <c r="B1008" s="11" t="s">
        <v>11</v>
      </c>
      <c r="C1008" s="12">
        <f>$C$1</f>
        <v>26</v>
      </c>
      <c r="D1008" s="9" t="s">
        <v>12</v>
      </c>
      <c r="E1008" s="13">
        <f t="shared" ref="E1008:H1010" si="48">$C1008</f>
        <v>26</v>
      </c>
      <c r="F1008" s="13">
        <f t="shared" si="48"/>
        <v>26</v>
      </c>
      <c r="G1008" s="13">
        <f t="shared" si="48"/>
        <v>26</v>
      </c>
      <c r="H1008" s="15">
        <f t="shared" si="48"/>
        <v>26</v>
      </c>
    </row>
    <row r="1009" spans="2:8" x14ac:dyDescent="0.25">
      <c r="B1009" s="11" t="s">
        <v>13</v>
      </c>
      <c r="C1009" s="12">
        <v>0</v>
      </c>
      <c r="D1009" s="9" t="s">
        <v>14</v>
      </c>
      <c r="E1009" s="13">
        <f t="shared" si="48"/>
        <v>0</v>
      </c>
      <c r="F1009" s="13">
        <f t="shared" si="48"/>
        <v>0</v>
      </c>
      <c r="G1009" s="13">
        <f t="shared" si="48"/>
        <v>0</v>
      </c>
      <c r="H1009" s="15">
        <f t="shared" si="48"/>
        <v>0</v>
      </c>
    </row>
    <row r="1010" spans="2:8" x14ac:dyDescent="0.25">
      <c r="B1010" s="11" t="s">
        <v>15</v>
      </c>
      <c r="C1010" s="12">
        <v>30</v>
      </c>
      <c r="D1010" s="9" t="s">
        <v>14</v>
      </c>
      <c r="E1010" s="13">
        <f t="shared" si="48"/>
        <v>30</v>
      </c>
      <c r="F1010" s="13">
        <f t="shared" si="48"/>
        <v>30</v>
      </c>
      <c r="G1010" s="13">
        <f t="shared" si="48"/>
        <v>30</v>
      </c>
      <c r="H1010" s="15">
        <f t="shared" si="48"/>
        <v>30</v>
      </c>
    </row>
    <row r="1011" spans="2:8" x14ac:dyDescent="0.25">
      <c r="B1011" s="11" t="s">
        <v>16</v>
      </c>
      <c r="C1011" s="16">
        <v>0</v>
      </c>
      <c r="D1011" s="9" t="s">
        <v>17</v>
      </c>
      <c r="E1011" s="13">
        <v>0</v>
      </c>
      <c r="F1011" s="13">
        <v>0</v>
      </c>
      <c r="G1011" s="13">
        <v>0</v>
      </c>
      <c r="H1011" s="15">
        <v>0</v>
      </c>
    </row>
    <row r="1012" spans="2:8" ht="15.75" thickBot="1" x14ac:dyDescent="0.3">
      <c r="B1012" s="17" t="s">
        <v>110</v>
      </c>
      <c r="C1012" s="18"/>
      <c r="D1012" s="19" t="s">
        <v>18</v>
      </c>
      <c r="E1012" s="18">
        <f>E1008-SUM(E1009:E1011)-10*LOG10(E1007/1)</f>
        <v>-4</v>
      </c>
      <c r="F1012" s="18">
        <f>F1008-SUM(F1009:F1011)-10*LOG10(F1007/1)</f>
        <v>-4</v>
      </c>
      <c r="G1012" s="18">
        <f>G1008-SUM(G1009:G1011)-10*LOG10(G1007/1)</f>
        <v>-4</v>
      </c>
      <c r="H1012" s="32">
        <f>H1008-SUM(H1009:H1011)-10*LOG10(H1007/1)</f>
        <v>-4</v>
      </c>
    </row>
    <row r="1013" spans="2:8" ht="15.75" thickBot="1" x14ac:dyDescent="0.3">
      <c r="B1013" s="20"/>
      <c r="C1013" s="21"/>
      <c r="D1013" s="22"/>
      <c r="E1013" s="23"/>
      <c r="F1013" s="24"/>
      <c r="G1013" s="25"/>
      <c r="H1013" s="1"/>
    </row>
    <row r="1014" spans="2:8" x14ac:dyDescent="0.25">
      <c r="B1014" s="26" t="s">
        <v>72</v>
      </c>
      <c r="C1014" s="27"/>
      <c r="D1014" s="28"/>
      <c r="E1014" s="27"/>
      <c r="F1014" s="27"/>
      <c r="G1014" s="27"/>
      <c r="H1014" s="29"/>
    </row>
    <row r="1015" spans="2:8" x14ac:dyDescent="0.25">
      <c r="B1015" s="7" t="s">
        <v>19</v>
      </c>
      <c r="C1015" s="30">
        <v>20</v>
      </c>
      <c r="D1015" s="9" t="s">
        <v>10</v>
      </c>
      <c r="E1015" s="13">
        <f t="shared" ref="E1015:H1017" si="49">$C1015</f>
        <v>20</v>
      </c>
      <c r="F1015" s="13">
        <f t="shared" si="49"/>
        <v>20</v>
      </c>
      <c r="G1015" s="13">
        <f t="shared" si="49"/>
        <v>20</v>
      </c>
      <c r="H1015" s="15">
        <f t="shared" si="49"/>
        <v>20</v>
      </c>
    </row>
    <row r="1016" spans="2:8" x14ac:dyDescent="0.25">
      <c r="B1016" s="11" t="s">
        <v>73</v>
      </c>
      <c r="C1016" s="30">
        <v>-91</v>
      </c>
      <c r="D1016" s="9" t="s">
        <v>12</v>
      </c>
      <c r="E1016" s="13">
        <f t="shared" si="49"/>
        <v>-91</v>
      </c>
      <c r="F1016" s="13">
        <f t="shared" si="49"/>
        <v>-91</v>
      </c>
      <c r="G1016" s="13">
        <f t="shared" si="49"/>
        <v>-91</v>
      </c>
      <c r="H1016" s="15">
        <f t="shared" si="49"/>
        <v>-91</v>
      </c>
    </row>
    <row r="1017" spans="2:8" x14ac:dyDescent="0.25">
      <c r="B1017" s="11" t="s">
        <v>21</v>
      </c>
      <c r="C1017" s="30">
        <v>24</v>
      </c>
      <c r="D1017" s="9" t="s">
        <v>17</v>
      </c>
      <c r="E1017" s="13">
        <f t="shared" si="49"/>
        <v>24</v>
      </c>
      <c r="F1017" s="13">
        <f t="shared" si="49"/>
        <v>24</v>
      </c>
      <c r="G1017" s="13">
        <f t="shared" si="49"/>
        <v>24</v>
      </c>
      <c r="H1017" s="15">
        <f t="shared" si="49"/>
        <v>24</v>
      </c>
    </row>
    <row r="1018" spans="2:8" ht="15.75" thickBot="1" x14ac:dyDescent="0.3">
      <c r="B1018" s="17" t="s">
        <v>63</v>
      </c>
      <c r="C1018" s="31"/>
      <c r="D1018" s="19" t="s">
        <v>18</v>
      </c>
      <c r="E1018" s="18">
        <f>E1016-E1017-10*LOG10(E1015)</f>
        <v>-128.01029995663981</v>
      </c>
      <c r="F1018" s="18">
        <f>F1016-F1017-10*LOG10(F1015)</f>
        <v>-128.01029995663981</v>
      </c>
      <c r="G1018" s="18">
        <f>G1016-G1017-10*LOG10(G1015)</f>
        <v>-128.01029995663981</v>
      </c>
      <c r="H1018" s="32">
        <f>H1016-H1017-10*LOG10(H1015)</f>
        <v>-128.01029995663981</v>
      </c>
    </row>
    <row r="1019" spans="2:8" ht="15.75" thickBot="1" x14ac:dyDescent="0.3">
      <c r="B1019" s="20"/>
      <c r="C1019" s="23"/>
      <c r="D1019" s="22"/>
      <c r="E1019" s="23"/>
      <c r="F1019" s="24"/>
      <c r="G1019" s="25"/>
      <c r="H1019" s="1"/>
    </row>
    <row r="1020" spans="2:8" x14ac:dyDescent="0.25">
      <c r="B1020" s="26" t="s">
        <v>22</v>
      </c>
      <c r="C1020" s="33"/>
      <c r="D1020" s="34"/>
      <c r="E1020" s="33"/>
      <c r="F1020" s="33"/>
      <c r="G1020" s="33"/>
      <c r="H1020" s="29"/>
    </row>
    <row r="1021" spans="2:8" x14ac:dyDescent="0.25">
      <c r="B1021" s="11" t="s">
        <v>23</v>
      </c>
      <c r="C1021" s="35"/>
      <c r="D1021" s="36"/>
      <c r="E1021" s="37">
        <v>2</v>
      </c>
      <c r="F1021" s="37">
        <v>2</v>
      </c>
      <c r="G1021" s="37">
        <v>2</v>
      </c>
      <c r="H1021" s="38">
        <v>2</v>
      </c>
    </row>
    <row r="1022" spans="2:8" x14ac:dyDescent="0.25">
      <c r="B1022" s="11" t="s">
        <v>24</v>
      </c>
      <c r="C1022" s="35"/>
      <c r="D1022" s="36"/>
      <c r="E1022" s="13">
        <v>64</v>
      </c>
      <c r="F1022" s="13">
        <v>128</v>
      </c>
      <c r="G1022" s="13">
        <v>256</v>
      </c>
      <c r="H1022" s="15">
        <v>15</v>
      </c>
    </row>
    <row r="1023" spans="2:8" x14ac:dyDescent="0.25">
      <c r="B1023" s="11" t="s">
        <v>25</v>
      </c>
      <c r="C1023" s="35"/>
      <c r="D1023" s="36"/>
      <c r="E1023" s="37">
        <v>3.8</v>
      </c>
      <c r="F1023" s="37">
        <v>3.3</v>
      </c>
      <c r="G1023" s="37">
        <v>2.8</v>
      </c>
      <c r="H1023" s="38">
        <v>2.7</v>
      </c>
    </row>
    <row r="1024" spans="2:8" x14ac:dyDescent="0.25">
      <c r="B1024" s="11" t="s">
        <v>26</v>
      </c>
      <c r="C1024" s="35"/>
      <c r="D1024" s="36"/>
      <c r="E1024" s="13">
        <v>128</v>
      </c>
      <c r="F1024" s="13">
        <v>256</v>
      </c>
      <c r="G1024" s="13">
        <v>1024</v>
      </c>
      <c r="H1024" s="15">
        <v>1024</v>
      </c>
    </row>
    <row r="1025" spans="2:8" ht="15.75" thickBot="1" x14ac:dyDescent="0.3">
      <c r="B1025" s="39" t="s">
        <v>27</v>
      </c>
      <c r="C1025" s="18"/>
      <c r="D1025" s="19"/>
      <c r="E1025" s="40">
        <v>4.3</v>
      </c>
      <c r="F1025" s="40">
        <v>3.8</v>
      </c>
      <c r="G1025" s="40">
        <v>3.3</v>
      </c>
      <c r="H1025" s="41">
        <v>2.7</v>
      </c>
    </row>
    <row r="1026" spans="2:8" ht="15.75" thickBot="1" x14ac:dyDescent="0.3">
      <c r="B1026" s="1"/>
      <c r="C1026" s="1"/>
      <c r="D1026" s="1"/>
      <c r="E1026" s="1"/>
      <c r="F1026" s="1"/>
      <c r="G1026" s="1"/>
      <c r="H1026" s="1"/>
    </row>
    <row r="1027" spans="2:8" x14ac:dyDescent="0.25">
      <c r="B1027" s="26" t="s">
        <v>28</v>
      </c>
      <c r="C1027" s="27"/>
      <c r="D1027" s="28"/>
      <c r="E1027" s="27"/>
      <c r="F1027" s="27"/>
      <c r="G1027" s="27"/>
      <c r="H1027" s="29"/>
    </row>
    <row r="1028" spans="2:8" x14ac:dyDescent="0.25">
      <c r="B1028" s="11" t="s">
        <v>29</v>
      </c>
      <c r="C1028" s="12">
        <v>8</v>
      </c>
      <c r="D1028" s="9" t="s">
        <v>14</v>
      </c>
      <c r="E1028" s="13">
        <f>C1028</f>
        <v>8</v>
      </c>
      <c r="F1028" s="13">
        <f>E1028</f>
        <v>8</v>
      </c>
      <c r="G1028" s="13">
        <f>F1028</f>
        <v>8</v>
      </c>
      <c r="H1028" s="15">
        <f>G1028</f>
        <v>8</v>
      </c>
    </row>
    <row r="1029" spans="2:8" x14ac:dyDescent="0.25">
      <c r="B1029" s="7" t="s">
        <v>30</v>
      </c>
      <c r="C1029" s="35"/>
      <c r="D1029" s="36" t="s">
        <v>18</v>
      </c>
      <c r="E1029" s="35">
        <f>E1018-E1028</f>
        <v>-136.01029995663981</v>
      </c>
      <c r="F1029" s="35">
        <f>F1018-F1028</f>
        <v>-136.01029995663981</v>
      </c>
      <c r="G1029" s="35">
        <f>G1018-G1028</f>
        <v>-136.01029995663981</v>
      </c>
      <c r="H1029" s="42">
        <f>H1018-H1028</f>
        <v>-136.01029995663981</v>
      </c>
    </row>
    <row r="1030" spans="2:8" x14ac:dyDescent="0.25">
      <c r="B1030" s="11" t="s">
        <v>66</v>
      </c>
      <c r="C1030" s="8"/>
      <c r="D1030" s="9"/>
      <c r="E1030" s="13"/>
      <c r="F1030" s="13"/>
      <c r="G1030" s="13"/>
      <c r="H1030" s="15"/>
    </row>
    <row r="1031" spans="2:8" x14ac:dyDescent="0.25">
      <c r="B1031" s="43" t="s">
        <v>32</v>
      </c>
      <c r="C1031" s="44"/>
      <c r="D1031" s="9" t="s">
        <v>18</v>
      </c>
      <c r="E1031" s="13">
        <f>E1029-E1011</f>
        <v>-136.01029995663981</v>
      </c>
      <c r="F1031" s="13">
        <f>F1029-F1011</f>
        <v>-136.01029995663981</v>
      </c>
      <c r="G1031" s="13">
        <f>G1029-G1011</f>
        <v>-136.01029995663981</v>
      </c>
      <c r="H1031" s="13">
        <f>H1029-H1011</f>
        <v>-136.01029995663981</v>
      </c>
    </row>
    <row r="1032" spans="2:8" x14ac:dyDescent="0.25">
      <c r="B1032" s="7" t="s">
        <v>39</v>
      </c>
      <c r="C1032" s="13"/>
      <c r="D1032" s="47" t="s">
        <v>14</v>
      </c>
      <c r="E1032" s="35">
        <f>-E1031+E1012</f>
        <v>132.01029995663981</v>
      </c>
      <c r="F1032" s="35">
        <f>-F1031+F1012</f>
        <v>132.01029995663981</v>
      </c>
      <c r="G1032" s="35">
        <f>-G1031+G1012</f>
        <v>132.01029995663981</v>
      </c>
      <c r="H1032" s="42">
        <f>-H1031+H1012</f>
        <v>132.01029995663981</v>
      </c>
    </row>
    <row r="1033" spans="2:8" x14ac:dyDescent="0.25">
      <c r="B1033" s="11" t="s">
        <v>33</v>
      </c>
      <c r="C1033" s="8"/>
      <c r="D1033" s="48" t="s">
        <v>14</v>
      </c>
      <c r="E1033" s="13">
        <f>-10*E1021*LOG(0.3/(4*PI()*E1022*$C$5),10)</f>
        <v>83.908488987370035</v>
      </c>
      <c r="F1033" s="13">
        <f>-10*F1021*LOG(0.3/(4*PI()*F1022*$C$5),10)</f>
        <v>89.929088900649646</v>
      </c>
      <c r="G1033" s="13">
        <f>-10*G1021*LOG(0.3/(4*PI()*G1022*$C$5),10)</f>
        <v>95.949688813929271</v>
      </c>
      <c r="H1033" s="15">
        <f>-10*H1021*LOG(0.3/(4*PI()*H1022*$C$5),10)</f>
        <v>71.306714688805911</v>
      </c>
    </row>
    <row r="1034" spans="2:8" x14ac:dyDescent="0.25">
      <c r="B1034" s="11" t="s">
        <v>41</v>
      </c>
      <c r="C1034" s="8"/>
      <c r="D1034" s="48" t="s">
        <v>14</v>
      </c>
      <c r="E1034" s="13">
        <f>-E1032+E1033</f>
        <v>-48.101810969269778</v>
      </c>
      <c r="F1034" s="13">
        <f>-F1032+F1033</f>
        <v>-42.081211055990167</v>
      </c>
      <c r="G1034" s="13">
        <f>-G1032+G1033</f>
        <v>-36.060611142710542</v>
      </c>
      <c r="H1034" s="15">
        <f>-H1032+H1033</f>
        <v>-60.703585267833901</v>
      </c>
    </row>
    <row r="1035" spans="2:8" x14ac:dyDescent="0.25">
      <c r="B1035" s="11" t="s">
        <v>34</v>
      </c>
      <c r="C1035" s="8"/>
      <c r="D1035" s="48" t="s">
        <v>14</v>
      </c>
      <c r="E1035" s="13">
        <f>E1033+10*E1023*LOG(E1024/E1022,10)</f>
        <v>95.347628822601322</v>
      </c>
      <c r="F1035" s="13">
        <f>F1033+10*F1023*LOG(F1024/F1022,10)</f>
        <v>99.863078757561027</v>
      </c>
      <c r="G1035" s="13">
        <f>G1033+10*G1023*LOG(G1024/G1022,10)</f>
        <v>112.80736857111222</v>
      </c>
      <c r="H1035" s="15">
        <f>H1033+10*H1023*LOG(H1024/H1022,10)</f>
        <v>120.83034952357744</v>
      </c>
    </row>
    <row r="1036" spans="2:8" x14ac:dyDescent="0.25">
      <c r="B1036" s="11" t="s">
        <v>41</v>
      </c>
      <c r="C1036" s="8"/>
      <c r="D1036" s="48" t="s">
        <v>14</v>
      </c>
      <c r="E1036" s="13">
        <f>-E1032+E1035</f>
        <v>-36.66267113403849</v>
      </c>
      <c r="F1036" s="13">
        <f>-F1032+F1035</f>
        <v>-32.147221199078786</v>
      </c>
      <c r="G1036" s="13">
        <f>-G1032+G1035</f>
        <v>-19.202931385527592</v>
      </c>
      <c r="H1036" s="15">
        <f>-H1032+H1035</f>
        <v>-11.179950433062373</v>
      </c>
    </row>
    <row r="1037" spans="2:8" ht="18" x14ac:dyDescent="0.25">
      <c r="B1037" s="7" t="s">
        <v>69</v>
      </c>
      <c r="C1037" s="44"/>
      <c r="D1037" s="47" t="s">
        <v>14</v>
      </c>
      <c r="E1037" s="56">
        <f>IF(E1036&lt;0,E$26*POWER(10,-E1036/(10*E$27)),IF(E1034&lt;0,E$24*POWER(10,-E1034/(10*E$25)),0.3*POWER(10,E1032/(10*E$23))/(4*PI()*$C$5)))</f>
        <v>911.6543920065626</v>
      </c>
      <c r="F1037" s="56">
        <f>IF(F1036&lt;0,F$26*POWER(10,-F1036/(10*F$27)),IF(F1034&lt;0,F$24*POWER(10,-F1034/(10*F$25)),0.3*POWER(10,F1032/(10*F$23))/(4*PI()*$C$5)))</f>
        <v>1795.6408239927953</v>
      </c>
      <c r="G1037" s="56">
        <f>IF(G1036&lt;0,G$26*POWER(10,-G1036/(10*G$27)),IF(G1034&lt;0,G$24*POWER(10,-G1034/(10*G$25)),0.3*POWER(10,G1032/(10*G$23))/(4*PI()*$C$5)))</f>
        <v>3910.2720016868507</v>
      </c>
      <c r="H1037" s="57">
        <f>IF(H1036&lt;0,H$26*POWER(10,-H1036/(10*H$27)),IF(H1034&lt;0,H$24*POWER(10,-H1034/(10*H$25)),0.3*POWER(10,H1032/(10*H$23))/(4*PI()*$C$5)))</f>
        <v>2656.8815617724404</v>
      </c>
    </row>
    <row r="1038" spans="2:8" x14ac:dyDescent="0.25">
      <c r="B1038" s="11" t="s">
        <v>70</v>
      </c>
      <c r="C1038" s="8"/>
      <c r="D1038" s="9"/>
      <c r="E1038" s="13"/>
      <c r="F1038" s="13"/>
      <c r="G1038" s="13"/>
      <c r="H1038" s="15"/>
    </row>
    <row r="1039" spans="2:8" x14ac:dyDescent="0.25">
      <c r="B1039" s="11" t="s">
        <v>40</v>
      </c>
      <c r="C1039" s="16">
        <v>30</v>
      </c>
      <c r="D1039" s="48" t="s">
        <v>14</v>
      </c>
      <c r="E1039" s="13">
        <f>$C1039</f>
        <v>30</v>
      </c>
      <c r="F1039" s="13">
        <f>$C1039</f>
        <v>30</v>
      </c>
      <c r="G1039" s="13">
        <f>$C1039</f>
        <v>30</v>
      </c>
      <c r="H1039" s="15">
        <f>$C1039</f>
        <v>30</v>
      </c>
    </row>
    <row r="1040" spans="2:8" x14ac:dyDescent="0.25">
      <c r="B1040" s="43" t="s">
        <v>32</v>
      </c>
      <c r="C1040" s="8"/>
      <c r="D1040" s="48" t="s">
        <v>18</v>
      </c>
      <c r="E1040" s="13">
        <f>E1031+E1039</f>
        <v>-106.01029995663981</v>
      </c>
      <c r="F1040" s="13">
        <f>F1031+F1039</f>
        <v>-106.01029995663981</v>
      </c>
      <c r="G1040" s="13">
        <f>G1031+G1039</f>
        <v>-106.01029995663981</v>
      </c>
      <c r="H1040" s="15">
        <f>H1031+H1039</f>
        <v>-106.01029995663981</v>
      </c>
    </row>
    <row r="1041" spans="2:8" x14ac:dyDescent="0.25">
      <c r="B1041" s="7" t="s">
        <v>39</v>
      </c>
      <c r="C1041" s="45"/>
      <c r="D1041" s="47" t="s">
        <v>14</v>
      </c>
      <c r="E1041" s="35">
        <f>-E1040+E1012</f>
        <v>102.01029995663981</v>
      </c>
      <c r="F1041" s="35">
        <f>-F1040+F1012</f>
        <v>102.01029995663981</v>
      </c>
      <c r="G1041" s="35">
        <f>-G1040+G1012</f>
        <v>102.01029995663981</v>
      </c>
      <c r="H1041" s="42">
        <f>-H1040+H1012</f>
        <v>102.01029995663981</v>
      </c>
    </row>
    <row r="1042" spans="2:8" x14ac:dyDescent="0.25">
      <c r="B1042" s="11" t="s">
        <v>33</v>
      </c>
      <c r="C1042" s="8"/>
      <c r="D1042" s="48" t="s">
        <v>14</v>
      </c>
      <c r="E1042" s="13">
        <f>-10*E$23*LOG(0.3/(4*PI()*E$24*$C$5),10)</f>
        <v>83.908488987370035</v>
      </c>
      <c r="F1042" s="13">
        <f>-10*F$23*LOG(0.3/(4*PI()*F$24*$C$5),10)</f>
        <v>89.929088900649646</v>
      </c>
      <c r="G1042" s="13">
        <f>-10*G$23*LOG(0.3/(4*PI()*G$24*$C$5),10)</f>
        <v>95.949688813929271</v>
      </c>
      <c r="H1042" s="15">
        <f>-10*H$23*LOG(0.3/(4*PI()*H$24*$C$5),10)</f>
        <v>71.306714688805911</v>
      </c>
    </row>
    <row r="1043" spans="2:8" x14ac:dyDescent="0.25">
      <c r="B1043" s="11" t="s">
        <v>41</v>
      </c>
      <c r="C1043" s="8"/>
      <c r="D1043" s="48" t="s">
        <v>14</v>
      </c>
      <c r="E1043" s="13">
        <f>-E1041+E1042</f>
        <v>-18.101810969269778</v>
      </c>
      <c r="F1043" s="13">
        <f>-F1041+F1042</f>
        <v>-12.081211055990167</v>
      </c>
      <c r="G1043" s="13">
        <f>-G1041+G1042</f>
        <v>-6.0606111427105418</v>
      </c>
      <c r="H1043" s="15">
        <f>-H1041+H1042</f>
        <v>-30.703585267833901</v>
      </c>
    </row>
    <row r="1044" spans="2:8" x14ac:dyDescent="0.25">
      <c r="B1044" s="11" t="s">
        <v>34</v>
      </c>
      <c r="C1044" s="8"/>
      <c r="D1044" s="48" t="s">
        <v>14</v>
      </c>
      <c r="E1044" s="13">
        <f>E1042+10*E$25*LOG(E$26/E$24,10)</f>
        <v>95.347628822601322</v>
      </c>
      <c r="F1044" s="13">
        <f>F1042+10*F$25*LOG(F$26/F$24,10)</f>
        <v>99.863078757561027</v>
      </c>
      <c r="G1044" s="13">
        <f>G1042+10*G$25*LOG(G$26/G$24,10)</f>
        <v>112.80736857111222</v>
      </c>
      <c r="H1044" s="15">
        <f>H1042+10*H$25*LOG(H$26/H$24,10)</f>
        <v>120.83034952357744</v>
      </c>
    </row>
    <row r="1045" spans="2:8" x14ac:dyDescent="0.25">
      <c r="B1045" s="11" t="s">
        <v>41</v>
      </c>
      <c r="C1045" s="8"/>
      <c r="D1045" s="48" t="s">
        <v>14</v>
      </c>
      <c r="E1045" s="13">
        <f>-E1041+E1044</f>
        <v>-6.6626711340384901</v>
      </c>
      <c r="F1045" s="13">
        <f>-F1041+F1044</f>
        <v>-2.1472211990787855</v>
      </c>
      <c r="G1045" s="13">
        <f>-G1041+G1044</f>
        <v>10.797068614472408</v>
      </c>
      <c r="H1045" s="15">
        <f>-H1041+H1044</f>
        <v>18.820049566937627</v>
      </c>
    </row>
    <row r="1046" spans="2:8" ht="18.75" thickBot="1" x14ac:dyDescent="0.3">
      <c r="B1046" s="17" t="s">
        <v>71</v>
      </c>
      <c r="C1046" s="46"/>
      <c r="D1046" s="19" t="s">
        <v>38</v>
      </c>
      <c r="E1046" s="58">
        <f>IF(E1045&lt;0,E$26*POWER(10,-E1045/(10*E$27)),IF(E1043&lt;0,E$24*POWER(10,-E1043/(10*E$25)),0.3*POWER(10,E1041/(10*E$23))/(4*PI()*$C$5)))</f>
        <v>182.87561935048794</v>
      </c>
      <c r="F1046" s="58">
        <f>IF(F1045&lt;0,F$26*POWER(10,-F1045/(10*F$27)),IF(F1043&lt;0,F$24*POWER(10,-F1043/(10*F$25)),0.3*POWER(10,F1041/(10*F$23))/(4*PI()*$C$5)))</f>
        <v>291.57198019371702</v>
      </c>
      <c r="G1046" s="58">
        <f>IF(G1045&lt;0,G$26*POWER(10,-G1045/(10*G$27)),IF(G1043&lt;0,G$24*POWER(10,-G1043/(10*G$25)),0.3*POWER(10,G1041/(10*G$23))/(4*PI()*$C$5)))</f>
        <v>421.39595576390445</v>
      </c>
      <c r="H1046" s="59">
        <f>IF(H1045&lt;0,H$26*POWER(10,-H1045/(10*H$27)),IF(H1043&lt;0,H$24*POWER(10,-H1043/(10*H$25)),0.3*POWER(10,H1041/(10*H$23))/(4*PI()*$C$5)))</f>
        <v>205.7126902465514</v>
      </c>
    </row>
    <row r="1047" spans="2:8" ht="18" x14ac:dyDescent="0.25">
      <c r="B1047" s="51"/>
      <c r="C1047" s="52"/>
      <c r="D1047" s="53"/>
      <c r="E1047" s="54"/>
      <c r="F1047" s="54"/>
      <c r="G1047" s="54"/>
      <c r="H1047" s="54"/>
    </row>
    <row r="1048" spans="2:8" x14ac:dyDescent="0.25">
      <c r="B1048" s="51" t="s">
        <v>47</v>
      </c>
    </row>
    <row r="1049" spans="2:8" ht="15.75" thickBot="1" x14ac:dyDescent="0.3">
      <c r="B1049" s="1" t="s">
        <v>0</v>
      </c>
      <c r="C1049" s="1">
        <v>5.85</v>
      </c>
      <c r="D1049" s="1"/>
      <c r="E1049" s="1" t="s">
        <v>1</v>
      </c>
      <c r="F1049" s="1">
        <f>300000000/C1049/10^9</f>
        <v>5.1282051282051287E-2</v>
      </c>
      <c r="G1049" s="1"/>
      <c r="H1049" s="1"/>
    </row>
    <row r="1050" spans="2:8" x14ac:dyDescent="0.25">
      <c r="B1050" s="2" t="s">
        <v>2</v>
      </c>
      <c r="C1050" s="3" t="s">
        <v>3</v>
      </c>
      <c r="D1050" s="3" t="s">
        <v>4</v>
      </c>
      <c r="E1050" s="4" t="s">
        <v>5</v>
      </c>
      <c r="F1050" s="4" t="s">
        <v>6</v>
      </c>
      <c r="G1050" s="5" t="s">
        <v>7</v>
      </c>
      <c r="H1050" s="6" t="s">
        <v>8</v>
      </c>
    </row>
    <row r="1051" spans="2:8" x14ac:dyDescent="0.25">
      <c r="B1051" s="7" t="s">
        <v>42</v>
      </c>
      <c r="C1051" s="8"/>
      <c r="D1051" s="9"/>
      <c r="E1051" s="9"/>
      <c r="F1051" s="9"/>
      <c r="G1051" s="9"/>
      <c r="H1051" s="10"/>
    </row>
    <row r="1052" spans="2:8" x14ac:dyDescent="0.25">
      <c r="B1052" s="11" t="s">
        <v>9</v>
      </c>
      <c r="C1052" s="12">
        <v>20</v>
      </c>
      <c r="D1052" s="9" t="s">
        <v>10</v>
      </c>
      <c r="E1052" s="13">
        <f>C1052</f>
        <v>20</v>
      </c>
      <c r="F1052" s="13">
        <f>E1052</f>
        <v>20</v>
      </c>
      <c r="G1052" s="13">
        <f>F1052</f>
        <v>20</v>
      </c>
      <c r="H1052" s="49">
        <f>G1052</f>
        <v>20</v>
      </c>
    </row>
    <row r="1053" spans="2:8" x14ac:dyDescent="0.25">
      <c r="B1053" s="11" t="s">
        <v>11</v>
      </c>
      <c r="C1053" s="12">
        <f>$C$1</f>
        <v>26</v>
      </c>
      <c r="D1053" s="9" t="s">
        <v>12</v>
      </c>
      <c r="E1053" s="13">
        <f t="shared" ref="E1053:H1055" si="50">$C1053</f>
        <v>26</v>
      </c>
      <c r="F1053" s="13">
        <f t="shared" si="50"/>
        <v>26</v>
      </c>
      <c r="G1053" s="13">
        <f t="shared" si="50"/>
        <v>26</v>
      </c>
      <c r="H1053" s="15">
        <f t="shared" si="50"/>
        <v>26</v>
      </c>
    </row>
    <row r="1054" spans="2:8" x14ac:dyDescent="0.25">
      <c r="B1054" s="11" t="s">
        <v>13</v>
      </c>
      <c r="C1054" s="12">
        <v>0</v>
      </c>
      <c r="D1054" s="9" t="s">
        <v>14</v>
      </c>
      <c r="E1054" s="13">
        <f t="shared" si="50"/>
        <v>0</v>
      </c>
      <c r="F1054" s="13">
        <f t="shared" si="50"/>
        <v>0</v>
      </c>
      <c r="G1054" s="13">
        <f t="shared" si="50"/>
        <v>0</v>
      </c>
      <c r="H1054" s="15">
        <f t="shared" si="50"/>
        <v>0</v>
      </c>
    </row>
    <row r="1055" spans="2:8" x14ac:dyDescent="0.25">
      <c r="B1055" s="11" t="s">
        <v>15</v>
      </c>
      <c r="C1055" s="12">
        <v>30</v>
      </c>
      <c r="D1055" s="9" t="s">
        <v>14</v>
      </c>
      <c r="E1055" s="13">
        <f t="shared" si="50"/>
        <v>30</v>
      </c>
      <c r="F1055" s="13">
        <f t="shared" si="50"/>
        <v>30</v>
      </c>
      <c r="G1055" s="13">
        <f t="shared" si="50"/>
        <v>30</v>
      </c>
      <c r="H1055" s="15">
        <f t="shared" si="50"/>
        <v>30</v>
      </c>
    </row>
    <row r="1056" spans="2:8" x14ac:dyDescent="0.25">
      <c r="B1056" s="11" t="s">
        <v>16</v>
      </c>
      <c r="C1056" s="16">
        <v>0</v>
      </c>
      <c r="D1056" s="9" t="s">
        <v>17</v>
      </c>
      <c r="E1056" s="13">
        <v>0</v>
      </c>
      <c r="F1056" s="13">
        <v>0</v>
      </c>
      <c r="G1056" s="13">
        <v>0</v>
      </c>
      <c r="H1056" s="15">
        <v>0</v>
      </c>
    </row>
    <row r="1057" spans="2:8" ht="15.75" thickBot="1" x14ac:dyDescent="0.3">
      <c r="B1057" s="17" t="s">
        <v>110</v>
      </c>
      <c r="C1057" s="18"/>
      <c r="D1057" s="19" t="s">
        <v>18</v>
      </c>
      <c r="E1057" s="18">
        <f>E1053-SUM(E1054:E1056)-10*LOG10(C1052/1)</f>
        <v>-17.010299956639813</v>
      </c>
      <c r="F1057" s="18">
        <f>F1053-SUM(F1054:F1056)-10*LOG10(F1052/1)</f>
        <v>-17.010299956639813</v>
      </c>
      <c r="G1057" s="18">
        <f>G1053-SUM(G1054:G1056)-10*LOG10(G1052/1)</f>
        <v>-17.010299956639813</v>
      </c>
      <c r="H1057" s="32">
        <f>H1053-SUM(H1054:H1056)-10*LOG10(H1052/1)</f>
        <v>-17.010299956639813</v>
      </c>
    </row>
    <row r="1058" spans="2:8" ht="15.75" thickBot="1" x14ac:dyDescent="0.3">
      <c r="B1058" s="20"/>
      <c r="C1058" s="21"/>
      <c r="D1058" s="22"/>
      <c r="E1058" s="23"/>
      <c r="F1058" s="24"/>
      <c r="G1058" s="25"/>
      <c r="H1058" s="1"/>
    </row>
    <row r="1059" spans="2:8" x14ac:dyDescent="0.25">
      <c r="B1059" s="26" t="s">
        <v>72</v>
      </c>
      <c r="C1059" s="27"/>
      <c r="D1059" s="28"/>
      <c r="E1059" s="27"/>
      <c r="F1059" s="27"/>
      <c r="G1059" s="27"/>
      <c r="H1059" s="29"/>
    </row>
    <row r="1060" spans="2:8" x14ac:dyDescent="0.25">
      <c r="B1060" s="7" t="s">
        <v>19</v>
      </c>
      <c r="C1060" s="30">
        <v>20</v>
      </c>
      <c r="D1060" s="9" t="s">
        <v>10</v>
      </c>
      <c r="E1060" s="13">
        <f t="shared" ref="E1060:H1062" si="51">$C1060</f>
        <v>20</v>
      </c>
      <c r="F1060" s="13">
        <f t="shared" si="51"/>
        <v>20</v>
      </c>
      <c r="G1060" s="13">
        <f t="shared" si="51"/>
        <v>20</v>
      </c>
      <c r="H1060" s="15">
        <f t="shared" si="51"/>
        <v>20</v>
      </c>
    </row>
    <row r="1061" spans="2:8" x14ac:dyDescent="0.25">
      <c r="B1061" s="11" t="s">
        <v>73</v>
      </c>
      <c r="C1061" s="30">
        <v>-91</v>
      </c>
      <c r="D1061" s="9" t="s">
        <v>12</v>
      </c>
      <c r="E1061" s="13">
        <f t="shared" si="51"/>
        <v>-91</v>
      </c>
      <c r="F1061" s="13">
        <f t="shared" si="51"/>
        <v>-91</v>
      </c>
      <c r="G1061" s="13">
        <f t="shared" si="51"/>
        <v>-91</v>
      </c>
      <c r="H1061" s="15">
        <f t="shared" si="51"/>
        <v>-91</v>
      </c>
    </row>
    <row r="1062" spans="2:8" x14ac:dyDescent="0.25">
      <c r="B1062" s="11" t="s">
        <v>21</v>
      </c>
      <c r="C1062" s="30">
        <v>24</v>
      </c>
      <c r="D1062" s="9" t="s">
        <v>17</v>
      </c>
      <c r="E1062" s="13">
        <f t="shared" si="51"/>
        <v>24</v>
      </c>
      <c r="F1062" s="13">
        <f t="shared" si="51"/>
        <v>24</v>
      </c>
      <c r="G1062" s="13">
        <f t="shared" si="51"/>
        <v>24</v>
      </c>
      <c r="H1062" s="15">
        <f t="shared" si="51"/>
        <v>24</v>
      </c>
    </row>
    <row r="1063" spans="2:8" ht="15.75" thickBot="1" x14ac:dyDescent="0.3">
      <c r="B1063" s="17" t="s">
        <v>63</v>
      </c>
      <c r="C1063" s="31"/>
      <c r="D1063" s="19" t="s">
        <v>18</v>
      </c>
      <c r="E1063" s="18">
        <f>E1061-E1062-10*LOG10(E1060)</f>
        <v>-128.01029995663981</v>
      </c>
      <c r="F1063" s="18">
        <f>F1061-F1062-10*LOG10(F1060)</f>
        <v>-128.01029995663981</v>
      </c>
      <c r="G1063" s="18">
        <f>G1061-G1062-10*LOG10(G1060)</f>
        <v>-128.01029995663981</v>
      </c>
      <c r="H1063" s="32">
        <f>H1061-H1062-10*LOG10(H1060)</f>
        <v>-128.01029995663981</v>
      </c>
    </row>
    <row r="1064" spans="2:8" ht="15.75" thickBot="1" x14ac:dyDescent="0.3">
      <c r="B1064" s="20"/>
      <c r="C1064" s="23"/>
      <c r="D1064" s="22"/>
      <c r="E1064" s="23"/>
      <c r="F1064" s="24"/>
      <c r="G1064" s="25"/>
      <c r="H1064" s="1"/>
    </row>
    <row r="1065" spans="2:8" x14ac:dyDescent="0.25">
      <c r="B1065" s="26" t="s">
        <v>22</v>
      </c>
      <c r="C1065" s="33"/>
      <c r="D1065" s="34"/>
      <c r="E1065" s="33"/>
      <c r="F1065" s="33"/>
      <c r="G1065" s="33"/>
      <c r="H1065" s="29"/>
    </row>
    <row r="1066" spans="2:8" x14ac:dyDescent="0.25">
      <c r="B1066" s="11" t="s">
        <v>23</v>
      </c>
      <c r="C1066" s="35"/>
      <c r="D1066" s="36"/>
      <c r="E1066" s="37">
        <v>2</v>
      </c>
      <c r="F1066" s="37">
        <v>2</v>
      </c>
      <c r="G1066" s="37">
        <v>2</v>
      </c>
      <c r="H1066" s="38">
        <v>2</v>
      </c>
    </row>
    <row r="1067" spans="2:8" x14ac:dyDescent="0.25">
      <c r="B1067" s="11" t="s">
        <v>24</v>
      </c>
      <c r="C1067" s="35"/>
      <c r="D1067" s="36"/>
      <c r="E1067" s="13">
        <v>64</v>
      </c>
      <c r="F1067" s="13">
        <v>128</v>
      </c>
      <c r="G1067" s="13">
        <v>256</v>
      </c>
      <c r="H1067" s="15">
        <v>15</v>
      </c>
    </row>
    <row r="1068" spans="2:8" x14ac:dyDescent="0.25">
      <c r="B1068" s="11" t="s">
        <v>25</v>
      </c>
      <c r="C1068" s="35"/>
      <c r="D1068" s="36"/>
      <c r="E1068" s="37">
        <v>3.8</v>
      </c>
      <c r="F1068" s="37">
        <v>3.3</v>
      </c>
      <c r="G1068" s="37">
        <v>2.8</v>
      </c>
      <c r="H1068" s="38">
        <v>2.7</v>
      </c>
    </row>
    <row r="1069" spans="2:8" x14ac:dyDescent="0.25">
      <c r="B1069" s="11" t="s">
        <v>26</v>
      </c>
      <c r="C1069" s="35"/>
      <c r="D1069" s="36"/>
      <c r="E1069" s="13">
        <v>128</v>
      </c>
      <c r="F1069" s="13">
        <v>256</v>
      </c>
      <c r="G1069" s="13">
        <v>1024</v>
      </c>
      <c r="H1069" s="15">
        <v>1024</v>
      </c>
    </row>
    <row r="1070" spans="2:8" ht="15.75" thickBot="1" x14ac:dyDescent="0.3">
      <c r="B1070" s="39" t="s">
        <v>27</v>
      </c>
      <c r="C1070" s="18"/>
      <c r="D1070" s="19"/>
      <c r="E1070" s="40">
        <v>4.3</v>
      </c>
      <c r="F1070" s="40">
        <v>3.8</v>
      </c>
      <c r="G1070" s="40">
        <v>3.3</v>
      </c>
      <c r="H1070" s="41">
        <v>2.7</v>
      </c>
    </row>
    <row r="1071" spans="2:8" ht="15.75" thickBot="1" x14ac:dyDescent="0.3">
      <c r="B1071" s="1"/>
      <c r="C1071" s="1"/>
      <c r="D1071" s="1"/>
      <c r="E1071" s="1"/>
      <c r="F1071" s="1"/>
      <c r="G1071" s="1"/>
      <c r="H1071" s="1"/>
    </row>
    <row r="1072" spans="2:8" x14ac:dyDescent="0.25">
      <c r="B1072" s="26" t="s">
        <v>28</v>
      </c>
      <c r="C1072" s="27"/>
      <c r="D1072" s="28"/>
      <c r="E1072" s="27"/>
      <c r="F1072" s="27"/>
      <c r="G1072" s="27"/>
      <c r="H1072" s="29"/>
    </row>
    <row r="1073" spans="2:8" x14ac:dyDescent="0.25">
      <c r="B1073" s="11" t="s">
        <v>29</v>
      </c>
      <c r="C1073" s="12">
        <v>8</v>
      </c>
      <c r="D1073" s="9" t="s">
        <v>14</v>
      </c>
      <c r="E1073" s="13">
        <f>C1073</f>
        <v>8</v>
      </c>
      <c r="F1073" s="13">
        <f>E1073</f>
        <v>8</v>
      </c>
      <c r="G1073" s="13">
        <f>F1073</f>
        <v>8</v>
      </c>
      <c r="H1073" s="13">
        <f>G1073</f>
        <v>8</v>
      </c>
    </row>
    <row r="1074" spans="2:8" x14ac:dyDescent="0.25">
      <c r="B1074" s="7" t="s">
        <v>30</v>
      </c>
      <c r="C1074" s="35"/>
      <c r="D1074" s="36" t="s">
        <v>18</v>
      </c>
      <c r="E1074" s="35">
        <f>E1063-E1073</f>
        <v>-136.01029995663981</v>
      </c>
      <c r="F1074" s="35">
        <f>F1063-F1073</f>
        <v>-136.01029995663981</v>
      </c>
      <c r="G1074" s="35">
        <f>G1063-G1073</f>
        <v>-136.01029995663981</v>
      </c>
      <c r="H1074" s="42">
        <f>H1063-H1073</f>
        <v>-136.01029995663981</v>
      </c>
    </row>
    <row r="1075" spans="2:8" x14ac:dyDescent="0.25">
      <c r="B1075" s="11" t="s">
        <v>66</v>
      </c>
      <c r="C1075" s="8"/>
      <c r="D1075" s="9"/>
      <c r="E1075" s="13"/>
      <c r="F1075" s="13"/>
      <c r="G1075" s="13"/>
      <c r="H1075" s="15"/>
    </row>
    <row r="1076" spans="2:8" x14ac:dyDescent="0.25">
      <c r="B1076" s="43" t="s">
        <v>32</v>
      </c>
      <c r="C1076" s="44"/>
      <c r="D1076" s="9" t="s">
        <v>18</v>
      </c>
      <c r="E1076" s="13">
        <f>E1074</f>
        <v>-136.01029995663981</v>
      </c>
      <c r="F1076" s="13">
        <f>F1074</f>
        <v>-136.01029995663981</v>
      </c>
      <c r="G1076" s="13">
        <f>G1074</f>
        <v>-136.01029995663981</v>
      </c>
      <c r="H1076" s="15">
        <f>H1074</f>
        <v>-136.01029995663981</v>
      </c>
    </row>
    <row r="1077" spans="2:8" x14ac:dyDescent="0.25">
      <c r="B1077" s="7" t="s">
        <v>39</v>
      </c>
      <c r="C1077" s="13"/>
      <c r="D1077" s="47" t="s">
        <v>14</v>
      </c>
      <c r="E1077" s="35">
        <f>-E1076+E1057</f>
        <v>119</v>
      </c>
      <c r="F1077" s="35">
        <f>-F1076+F1057</f>
        <v>119</v>
      </c>
      <c r="G1077" s="35">
        <f>-G1076+G1057</f>
        <v>119</v>
      </c>
      <c r="H1077" s="42">
        <f>-H1076+H1057</f>
        <v>119</v>
      </c>
    </row>
    <row r="1078" spans="2:8" x14ac:dyDescent="0.25">
      <c r="B1078" s="11" t="s">
        <v>33</v>
      </c>
      <c r="C1078" s="8"/>
      <c r="D1078" s="48" t="s">
        <v>14</v>
      </c>
      <c r="E1078" s="13">
        <f>-10*E1066*LOG(0.3/(4*PI()*E1067*$C$5),10)</f>
        <v>83.908488987370035</v>
      </c>
      <c r="F1078" s="13">
        <f>-10*F1066*LOG(0.3/(4*PI()*F1067*$C$5),10)</f>
        <v>89.929088900649646</v>
      </c>
      <c r="G1078" s="13">
        <f>-10*G1066*LOG(0.3/(4*PI()*G1067*$C$5),10)</f>
        <v>95.949688813929271</v>
      </c>
      <c r="H1078" s="15">
        <f>-10*H1066*LOG(0.3/(4*PI()*H1067*$C$5),10)</f>
        <v>71.306714688805911</v>
      </c>
    </row>
    <row r="1079" spans="2:8" x14ac:dyDescent="0.25">
      <c r="B1079" s="11" t="s">
        <v>41</v>
      </c>
      <c r="C1079" s="8"/>
      <c r="D1079" s="48" t="s">
        <v>14</v>
      </c>
      <c r="E1079" s="13">
        <f>-E1077+E1078</f>
        <v>-35.091511012629965</v>
      </c>
      <c r="F1079" s="13">
        <f>-F1077+F1078</f>
        <v>-29.070911099350354</v>
      </c>
      <c r="G1079" s="13">
        <f>-G1077+G1078</f>
        <v>-23.050311186070729</v>
      </c>
      <c r="H1079" s="15">
        <f>-H1077+H1078</f>
        <v>-47.693285311194089</v>
      </c>
    </row>
    <row r="1080" spans="2:8" x14ac:dyDescent="0.25">
      <c r="B1080" s="11" t="s">
        <v>34</v>
      </c>
      <c r="C1080" s="8"/>
      <c r="D1080" s="48" t="s">
        <v>14</v>
      </c>
      <c r="E1080" s="13">
        <f>E1078+10*E1068*LOG(E1069/E1067,10)</f>
        <v>95.347628822601322</v>
      </c>
      <c r="F1080" s="13">
        <f>F1078+10*F1068*LOG(F1069/F1067,10)</f>
        <v>99.863078757561027</v>
      </c>
      <c r="G1080" s="13">
        <f>G1078+10*G1068*LOG(G1069/G1067,10)</f>
        <v>112.80736857111222</v>
      </c>
      <c r="H1080" s="15">
        <f>H1078+10*H1068*LOG(H1069/H1067,10)</f>
        <v>120.83034952357744</v>
      </c>
    </row>
    <row r="1081" spans="2:8" x14ac:dyDescent="0.25">
      <c r="B1081" s="11" t="s">
        <v>41</v>
      </c>
      <c r="C1081" s="8"/>
      <c r="D1081" s="48" t="s">
        <v>14</v>
      </c>
      <c r="E1081" s="13">
        <f>-E1077+E1080</f>
        <v>-23.652371177398678</v>
      </c>
      <c r="F1081" s="13">
        <f>-F1077+F1080</f>
        <v>-19.136921242438973</v>
      </c>
      <c r="G1081" s="13">
        <f>-G1077+G1080</f>
        <v>-6.1926314288877791</v>
      </c>
      <c r="H1081" s="15">
        <f>-H1077+H1080</f>
        <v>1.8303495235774392</v>
      </c>
    </row>
    <row r="1082" spans="2:8" ht="18" x14ac:dyDescent="0.25">
      <c r="B1082" s="7" t="s">
        <v>69</v>
      </c>
      <c r="C1082" s="44"/>
      <c r="D1082" s="47" t="s">
        <v>14</v>
      </c>
      <c r="E1082" s="56">
        <f>IF(E1081&lt;0,E$26*POWER(10,-E1081/(10*E$27)),IF(E1079&lt;0,E$24*POWER(10,-E1079/(10*E$25)),0.3*POWER(10,E1077/(10*E$23))/(4*PI()*$C$5)))</f>
        <v>454.2188080689557</v>
      </c>
      <c r="F1082" s="56">
        <f>IF(F1081&lt;0,F$26*POWER(10,-F1081/(10*F$27)),IF(F1079&lt;0,F$24*POWER(10,-F1079/(10*F$25)),0.3*POWER(10,F1077/(10*F$23))/(4*PI()*$C$5)))</f>
        <v>816.28751842776626</v>
      </c>
      <c r="G1082" s="56">
        <f>IF(G1081&lt;0,G$26*POWER(10,-G1081/(10*G$27)),IF(G1079&lt;0,G$24*POWER(10,-G1079/(10*G$25)),0.3*POWER(10,G1077/(10*G$23))/(4*PI()*$C$5)))</f>
        <v>1577.449462663754</v>
      </c>
      <c r="H1082" s="57">
        <f>IF(H1081&lt;0,H$26*POWER(10,-H1081/(10*H$27)),IF(H1079&lt;0,H$24*POWER(10,-H1079/(10*H$25)),0.3*POWER(10,H1077/(10*H$23))/(4*PI()*$C$5)))</f>
        <v>876.01034230991763</v>
      </c>
    </row>
    <row r="1083" spans="2:8" x14ac:dyDescent="0.25">
      <c r="B1083" s="11" t="s">
        <v>70</v>
      </c>
      <c r="C1083" s="8"/>
      <c r="D1083" s="9"/>
      <c r="E1083" s="13"/>
      <c r="F1083" s="13"/>
      <c r="G1083" s="13"/>
      <c r="H1083" s="15"/>
    </row>
    <row r="1084" spans="2:8" x14ac:dyDescent="0.25">
      <c r="B1084" s="11" t="s">
        <v>40</v>
      </c>
      <c r="C1084" s="16">
        <v>30</v>
      </c>
      <c r="D1084" s="48" t="s">
        <v>14</v>
      </c>
      <c r="E1084" s="13">
        <f>$C1084</f>
        <v>30</v>
      </c>
      <c r="F1084" s="13">
        <f>$C1084</f>
        <v>30</v>
      </c>
      <c r="G1084" s="13">
        <f>$C1084</f>
        <v>30</v>
      </c>
      <c r="H1084" s="15">
        <f>$C1084</f>
        <v>30</v>
      </c>
    </row>
    <row r="1085" spans="2:8" x14ac:dyDescent="0.25">
      <c r="B1085" s="43" t="s">
        <v>32</v>
      </c>
      <c r="C1085" s="8"/>
      <c r="D1085" s="48" t="s">
        <v>18</v>
      </c>
      <c r="E1085" s="13">
        <f>E1076+E1084</f>
        <v>-106.01029995663981</v>
      </c>
      <c r="F1085" s="13">
        <f>F1076+F1084</f>
        <v>-106.01029995663981</v>
      </c>
      <c r="G1085" s="13">
        <f>G1076+G1084</f>
        <v>-106.01029995663981</v>
      </c>
      <c r="H1085" s="15">
        <f>H1076+H1084</f>
        <v>-106.01029995663981</v>
      </c>
    </row>
    <row r="1086" spans="2:8" x14ac:dyDescent="0.25">
      <c r="B1086" s="7" t="s">
        <v>39</v>
      </c>
      <c r="C1086" s="45"/>
      <c r="D1086" s="47" t="s">
        <v>14</v>
      </c>
      <c r="E1086" s="35">
        <f>-E1085+E1057</f>
        <v>89</v>
      </c>
      <c r="F1086" s="35">
        <f>-F1085+F1057</f>
        <v>89</v>
      </c>
      <c r="G1086" s="35">
        <f>-G1085+G1057</f>
        <v>89</v>
      </c>
      <c r="H1086" s="42">
        <f>-H1085+H1057</f>
        <v>89</v>
      </c>
    </row>
    <row r="1087" spans="2:8" x14ac:dyDescent="0.25">
      <c r="B1087" s="11" t="s">
        <v>33</v>
      </c>
      <c r="C1087" s="8"/>
      <c r="D1087" s="48" t="s">
        <v>14</v>
      </c>
      <c r="E1087" s="13">
        <f>-10*E$23*LOG(0.3/(4*PI()*E$24*$C$5),10)</f>
        <v>83.908488987370035</v>
      </c>
      <c r="F1087" s="13">
        <f>-10*F$23*LOG(0.3/(4*PI()*F$24*$C$5),10)</f>
        <v>89.929088900649646</v>
      </c>
      <c r="G1087" s="13">
        <f>-10*G$23*LOG(0.3/(4*PI()*G$24*$C$5),10)</f>
        <v>95.949688813929271</v>
      </c>
      <c r="H1087" s="15">
        <f>-10*H$23*LOG(0.3/(4*PI()*H$24*$C$5),10)</f>
        <v>71.306714688805911</v>
      </c>
    </row>
    <row r="1088" spans="2:8" x14ac:dyDescent="0.25">
      <c r="B1088" s="11" t="s">
        <v>41</v>
      </c>
      <c r="C1088" s="8"/>
      <c r="D1088" s="48" t="s">
        <v>14</v>
      </c>
      <c r="E1088" s="13">
        <f>-E1086+E1087</f>
        <v>-5.0915110126299652</v>
      </c>
      <c r="F1088" s="13">
        <f>-F1086+F1087</f>
        <v>0.92908890064964567</v>
      </c>
      <c r="G1088" s="13">
        <f>-G1086+G1087</f>
        <v>6.9496888139292707</v>
      </c>
      <c r="H1088" s="15">
        <f>-H1086+H1087</f>
        <v>-17.693285311194089</v>
      </c>
    </row>
    <row r="1089" spans="2:8" x14ac:dyDescent="0.25">
      <c r="B1089" s="11" t="s">
        <v>34</v>
      </c>
      <c r="C1089" s="8"/>
      <c r="D1089" s="48" t="s">
        <v>14</v>
      </c>
      <c r="E1089" s="13">
        <f>E1087+10*E$25*LOG(E$26/E$24,10)</f>
        <v>95.347628822601322</v>
      </c>
      <c r="F1089" s="13">
        <f>F1087+10*F$25*LOG(F$26/F$24,10)</f>
        <v>99.863078757561027</v>
      </c>
      <c r="G1089" s="13">
        <f>G1087+10*G$25*LOG(G$26/G$24,10)</f>
        <v>112.80736857111222</v>
      </c>
      <c r="H1089" s="15">
        <f>H1087+10*H$25*LOG(H$26/H$24,10)</f>
        <v>120.83034952357744</v>
      </c>
    </row>
    <row r="1090" spans="2:8" x14ac:dyDescent="0.25">
      <c r="B1090" s="11" t="s">
        <v>41</v>
      </c>
      <c r="C1090" s="8"/>
      <c r="D1090" s="48" t="s">
        <v>14</v>
      </c>
      <c r="E1090" s="13">
        <f>-E1086+E1089</f>
        <v>6.3476288226013224</v>
      </c>
      <c r="F1090" s="13">
        <f>-F1086+F1089</f>
        <v>10.863078757561027</v>
      </c>
      <c r="G1090" s="13">
        <f>-G1086+G1089</f>
        <v>23.807368571112221</v>
      </c>
      <c r="H1090" s="15">
        <f>-H1086+H1089</f>
        <v>31.830349523577439</v>
      </c>
    </row>
    <row r="1091" spans="2:8" ht="18.75" thickBot="1" x14ac:dyDescent="0.3">
      <c r="B1091" s="17" t="s">
        <v>71</v>
      </c>
      <c r="C1091" s="46"/>
      <c r="D1091" s="55" t="s">
        <v>38</v>
      </c>
      <c r="E1091" s="56">
        <f>IF(E1090&lt;0,E$26*POWER(10,-E1090/(10*E$27)),IF(E1088&lt;0,E$24*POWER(10,-E1088/(10*E$25)),0.3*POWER(10,E1086/(10*E$23))/(4*PI()*$C$5)))</f>
        <v>87.129877992686758</v>
      </c>
      <c r="F1091" s="56">
        <f>IF(F1090&lt;0,F$26*POWER(10,-F1090/(10*F$27)),IF(F1088&lt;0,F$24*POWER(10,-F1088/(10*F$25)),0.3*POWER(10,F1086/(10*F$23))/(4*PI()*$C$5)))</f>
        <v>115.01527565040109</v>
      </c>
      <c r="G1091" s="56">
        <f>IF(G1090&lt;0,G$26*POWER(10,-G1090/(10*G$27)),IF(G1088&lt;0,G$24*POWER(10,-G1088/(10*G$25)),0.3*POWER(10,G1086/(10*G$23))/(4*PI()*$C$5)))</f>
        <v>115.01527565040109</v>
      </c>
      <c r="H1091" s="57">
        <f>IF(H1090&lt;0,H$26*POWER(10,-H1090/(10*H$27)),IF(H1088&lt;0,H$24*POWER(10,-H1088/(10*H$25)),0.3*POWER(10,H1086/(10*H$23))/(4*PI()*$C$5)))</f>
        <v>67.826299370363174</v>
      </c>
    </row>
    <row r="1092" spans="2:8" ht="18" x14ac:dyDescent="0.25">
      <c r="B1092" s="53"/>
      <c r="C1092" s="52"/>
      <c r="D1092" s="53"/>
      <c r="E1092" s="54"/>
      <c r="F1092" s="54"/>
      <c r="G1092" s="54"/>
      <c r="H1092" s="54"/>
    </row>
    <row r="1093" spans="2:8" x14ac:dyDescent="0.25">
      <c r="B1093" s="50" t="s">
        <v>48</v>
      </c>
    </row>
    <row r="1094" spans="2:8" ht="15.75" thickBot="1" x14ac:dyDescent="0.3">
      <c r="B1094" s="1" t="s">
        <v>0</v>
      </c>
      <c r="C1094" s="1">
        <v>5.85</v>
      </c>
      <c r="D1094" s="1"/>
      <c r="E1094" s="1" t="s">
        <v>1</v>
      </c>
      <c r="F1094" s="1">
        <f>300000000/C1094/10^9</f>
        <v>5.1282051282051287E-2</v>
      </c>
      <c r="G1094" s="1"/>
      <c r="H1094" s="1"/>
    </row>
    <row r="1095" spans="2:8" x14ac:dyDescent="0.25">
      <c r="B1095" s="2" t="s">
        <v>2</v>
      </c>
      <c r="C1095" s="3" t="s">
        <v>3</v>
      </c>
      <c r="D1095" s="3" t="s">
        <v>4</v>
      </c>
      <c r="E1095" s="4" t="s">
        <v>5</v>
      </c>
      <c r="F1095" s="4" t="s">
        <v>6</v>
      </c>
      <c r="G1095" s="5" t="s">
        <v>7</v>
      </c>
      <c r="H1095" s="6" t="s">
        <v>8</v>
      </c>
    </row>
    <row r="1096" spans="2:8" x14ac:dyDescent="0.25">
      <c r="B1096" s="7" t="s">
        <v>76</v>
      </c>
      <c r="C1096" s="8"/>
      <c r="D1096" s="9"/>
      <c r="E1096" s="9"/>
      <c r="F1096" s="9"/>
      <c r="G1096" s="9"/>
      <c r="H1096" s="10"/>
    </row>
    <row r="1097" spans="2:8" x14ac:dyDescent="0.25">
      <c r="B1097" s="11" t="s">
        <v>9</v>
      </c>
      <c r="C1097" s="12">
        <v>3</v>
      </c>
      <c r="D1097" s="9" t="s">
        <v>10</v>
      </c>
      <c r="E1097" s="13">
        <f>$C$284</f>
        <v>3</v>
      </c>
      <c r="F1097" s="13">
        <f>$C$284</f>
        <v>3</v>
      </c>
      <c r="G1097" s="13">
        <f>$C$284</f>
        <v>3</v>
      </c>
      <c r="H1097" s="13">
        <f>$C$284</f>
        <v>3</v>
      </c>
    </row>
    <row r="1098" spans="2:8" x14ac:dyDescent="0.25">
      <c r="B1098" s="11" t="s">
        <v>11</v>
      </c>
      <c r="C1098" s="12">
        <f>$C$1</f>
        <v>26</v>
      </c>
      <c r="D1098" s="9" t="s">
        <v>12</v>
      </c>
      <c r="E1098" s="13">
        <f t="shared" ref="E1098:H1100" si="52">$C1098</f>
        <v>26</v>
      </c>
      <c r="F1098" s="13">
        <f t="shared" si="52"/>
        <v>26</v>
      </c>
      <c r="G1098" s="13">
        <f t="shared" si="52"/>
        <v>26</v>
      </c>
      <c r="H1098" s="15">
        <f t="shared" si="52"/>
        <v>26</v>
      </c>
    </row>
    <row r="1099" spans="2:8" x14ac:dyDescent="0.25">
      <c r="B1099" s="11" t="s">
        <v>13</v>
      </c>
      <c r="C1099" s="12">
        <v>0</v>
      </c>
      <c r="D1099" s="9" t="s">
        <v>14</v>
      </c>
      <c r="E1099" s="13">
        <f t="shared" si="52"/>
        <v>0</v>
      </c>
      <c r="F1099" s="13">
        <f t="shared" si="52"/>
        <v>0</v>
      </c>
      <c r="G1099" s="13">
        <f t="shared" si="52"/>
        <v>0</v>
      </c>
      <c r="H1099" s="15">
        <f t="shared" si="52"/>
        <v>0</v>
      </c>
    </row>
    <row r="1100" spans="2:8" x14ac:dyDescent="0.25">
      <c r="B1100" s="11" t="s">
        <v>15</v>
      </c>
      <c r="C1100" s="12">
        <v>15</v>
      </c>
      <c r="D1100" s="9" t="s">
        <v>14</v>
      </c>
      <c r="E1100" s="13">
        <f t="shared" si="52"/>
        <v>15</v>
      </c>
      <c r="F1100" s="13">
        <f t="shared" si="52"/>
        <v>15</v>
      </c>
      <c r="G1100" s="13">
        <f t="shared" si="52"/>
        <v>15</v>
      </c>
      <c r="H1100" s="15">
        <f t="shared" si="52"/>
        <v>15</v>
      </c>
    </row>
    <row r="1101" spans="2:8" x14ac:dyDescent="0.25">
      <c r="B1101" s="11" t="s">
        <v>16</v>
      </c>
      <c r="C1101" s="16">
        <v>0</v>
      </c>
      <c r="D1101" s="9" t="s">
        <v>17</v>
      </c>
      <c r="E1101" s="13">
        <v>0</v>
      </c>
      <c r="F1101" s="13">
        <v>0</v>
      </c>
      <c r="G1101" s="13">
        <v>0</v>
      </c>
      <c r="H1101" s="15">
        <v>0</v>
      </c>
    </row>
    <row r="1102" spans="2:8" ht="15.75" thickBot="1" x14ac:dyDescent="0.3">
      <c r="B1102" s="17" t="s">
        <v>110</v>
      </c>
      <c r="C1102" s="18"/>
      <c r="D1102" s="19" t="s">
        <v>18</v>
      </c>
      <c r="E1102" s="18">
        <f>E1098-SUM(E1099:E1101)-10*LOG10(E1097/1)</f>
        <v>6.2287874528033758</v>
      </c>
      <c r="F1102" s="18">
        <f>F1098-SUM(F1099:F1101)-10*LOG10(F1097/1)</f>
        <v>6.2287874528033758</v>
      </c>
      <c r="G1102" s="18">
        <f>G1098-SUM(G1099:G1101)-10*LOG10(G1097/1)</f>
        <v>6.2287874528033758</v>
      </c>
      <c r="H1102" s="32">
        <f>H1098-SUM(H1099:H1101)-10*LOG10(H1097/1)</f>
        <v>6.2287874528033758</v>
      </c>
    </row>
    <row r="1103" spans="2:8" ht="15.75" thickBot="1" x14ac:dyDescent="0.3">
      <c r="B1103" s="20"/>
      <c r="C1103" s="21"/>
      <c r="D1103" s="22"/>
      <c r="E1103" s="23"/>
      <c r="F1103" s="24"/>
      <c r="G1103" s="25"/>
      <c r="H1103" s="1"/>
    </row>
    <row r="1104" spans="2:8" x14ac:dyDescent="0.25">
      <c r="B1104" s="26" t="s">
        <v>72</v>
      </c>
      <c r="C1104" s="27"/>
      <c r="D1104" s="28"/>
      <c r="E1104" s="27"/>
      <c r="F1104" s="27"/>
      <c r="G1104" s="27"/>
      <c r="H1104" s="29"/>
    </row>
    <row r="1105" spans="2:8" x14ac:dyDescent="0.25">
      <c r="B1105" s="7" t="s">
        <v>19</v>
      </c>
      <c r="C1105" s="30">
        <v>20</v>
      </c>
      <c r="D1105" s="9" t="s">
        <v>10</v>
      </c>
      <c r="E1105" s="13">
        <f t="shared" ref="E1105:H1107" si="53">$C1105</f>
        <v>20</v>
      </c>
      <c r="F1105" s="13">
        <f t="shared" si="53"/>
        <v>20</v>
      </c>
      <c r="G1105" s="13">
        <f t="shared" si="53"/>
        <v>20</v>
      </c>
      <c r="H1105" s="15">
        <f t="shared" si="53"/>
        <v>20</v>
      </c>
    </row>
    <row r="1106" spans="2:8" x14ac:dyDescent="0.25">
      <c r="B1106" s="11" t="s">
        <v>73</v>
      </c>
      <c r="C1106" s="30">
        <v>-91</v>
      </c>
      <c r="D1106" s="9" t="s">
        <v>12</v>
      </c>
      <c r="E1106" s="13">
        <f t="shared" si="53"/>
        <v>-91</v>
      </c>
      <c r="F1106" s="13">
        <f t="shared" si="53"/>
        <v>-91</v>
      </c>
      <c r="G1106" s="13">
        <f t="shared" si="53"/>
        <v>-91</v>
      </c>
      <c r="H1106" s="15">
        <f t="shared" si="53"/>
        <v>-91</v>
      </c>
    </row>
    <row r="1107" spans="2:8" x14ac:dyDescent="0.25">
      <c r="B1107" s="11" t="s">
        <v>21</v>
      </c>
      <c r="C1107" s="30">
        <v>24</v>
      </c>
      <c r="D1107" s="9" t="s">
        <v>17</v>
      </c>
      <c r="E1107" s="13">
        <f t="shared" si="53"/>
        <v>24</v>
      </c>
      <c r="F1107" s="13">
        <f t="shared" si="53"/>
        <v>24</v>
      </c>
      <c r="G1107" s="13">
        <f t="shared" si="53"/>
        <v>24</v>
      </c>
      <c r="H1107" s="15">
        <f t="shared" si="53"/>
        <v>24</v>
      </c>
    </row>
    <row r="1108" spans="2:8" ht="15.75" thickBot="1" x14ac:dyDescent="0.3">
      <c r="B1108" s="17" t="s">
        <v>63</v>
      </c>
      <c r="C1108" s="31"/>
      <c r="D1108" s="19" t="s">
        <v>18</v>
      </c>
      <c r="E1108" s="18">
        <f>E1106-E1107-10*LOG10(E1105)</f>
        <v>-128.01029995663981</v>
      </c>
      <c r="F1108" s="18">
        <f>F1106-F1107-10*LOG10(F1105)</f>
        <v>-128.01029995663981</v>
      </c>
      <c r="G1108" s="18">
        <f>G1106-G1107-10*LOG10(G1105)</f>
        <v>-128.01029995663981</v>
      </c>
      <c r="H1108" s="32">
        <f>H1106-H1107-10*LOG10(H1105)</f>
        <v>-128.01029995663981</v>
      </c>
    </row>
    <row r="1109" spans="2:8" ht="15.75" thickBot="1" x14ac:dyDescent="0.3">
      <c r="B1109" s="20"/>
      <c r="C1109" s="23"/>
      <c r="D1109" s="22"/>
      <c r="E1109" s="23"/>
      <c r="F1109" s="24"/>
      <c r="G1109" s="25"/>
      <c r="H1109" s="1"/>
    </row>
    <row r="1110" spans="2:8" x14ac:dyDescent="0.25">
      <c r="B1110" s="26" t="s">
        <v>22</v>
      </c>
      <c r="C1110" s="33"/>
      <c r="D1110" s="34"/>
      <c r="E1110" s="33"/>
      <c r="F1110" s="33"/>
      <c r="G1110" s="33"/>
      <c r="H1110" s="29"/>
    </row>
    <row r="1111" spans="2:8" x14ac:dyDescent="0.25">
      <c r="B1111" s="11" t="s">
        <v>23</v>
      </c>
      <c r="C1111" s="35"/>
      <c r="D1111" s="36"/>
      <c r="E1111" s="37">
        <v>2</v>
      </c>
      <c r="F1111" s="37">
        <v>2</v>
      </c>
      <c r="G1111" s="37">
        <v>2</v>
      </c>
      <c r="H1111" s="38">
        <v>2</v>
      </c>
    </row>
    <row r="1112" spans="2:8" x14ac:dyDescent="0.25">
      <c r="B1112" s="11" t="s">
        <v>24</v>
      </c>
      <c r="C1112" s="35"/>
      <c r="D1112" s="36"/>
      <c r="E1112" s="13">
        <v>64</v>
      </c>
      <c r="F1112" s="13">
        <v>128</v>
      </c>
      <c r="G1112" s="13">
        <v>256</v>
      </c>
      <c r="H1112" s="15">
        <v>15</v>
      </c>
    </row>
    <row r="1113" spans="2:8" x14ac:dyDescent="0.25">
      <c r="B1113" s="11" t="s">
        <v>25</v>
      </c>
      <c r="C1113" s="35"/>
      <c r="D1113" s="36"/>
      <c r="E1113" s="37">
        <v>3.8</v>
      </c>
      <c r="F1113" s="37">
        <v>3.3</v>
      </c>
      <c r="G1113" s="37">
        <v>2.8</v>
      </c>
      <c r="H1113" s="38">
        <v>2.7</v>
      </c>
    </row>
    <row r="1114" spans="2:8" x14ac:dyDescent="0.25">
      <c r="B1114" s="11" t="s">
        <v>26</v>
      </c>
      <c r="C1114" s="35"/>
      <c r="D1114" s="36"/>
      <c r="E1114" s="13">
        <v>128</v>
      </c>
      <c r="F1114" s="13">
        <v>256</v>
      </c>
      <c r="G1114" s="13">
        <v>1024</v>
      </c>
      <c r="H1114" s="15">
        <v>1024</v>
      </c>
    </row>
    <row r="1115" spans="2:8" ht="15.75" thickBot="1" x14ac:dyDescent="0.3">
      <c r="B1115" s="39" t="s">
        <v>27</v>
      </c>
      <c r="C1115" s="18"/>
      <c r="D1115" s="19"/>
      <c r="E1115" s="40">
        <v>4.3</v>
      </c>
      <c r="F1115" s="40">
        <v>3.8</v>
      </c>
      <c r="G1115" s="40">
        <v>3.3</v>
      </c>
      <c r="H1115" s="41">
        <v>2.7</v>
      </c>
    </row>
    <row r="1116" spans="2:8" ht="15.75" thickBot="1" x14ac:dyDescent="0.3">
      <c r="B1116" s="1"/>
      <c r="C1116" s="1"/>
      <c r="D1116" s="1"/>
      <c r="E1116" s="1"/>
      <c r="F1116" s="1"/>
      <c r="G1116" s="1"/>
      <c r="H1116" s="1"/>
    </row>
    <row r="1117" spans="2:8" x14ac:dyDescent="0.25">
      <c r="B1117" s="26" t="s">
        <v>28</v>
      </c>
      <c r="C1117" s="27"/>
      <c r="D1117" s="28"/>
      <c r="E1117" s="27"/>
      <c r="F1117" s="27"/>
      <c r="G1117" s="27"/>
      <c r="H1117" s="29"/>
    </row>
    <row r="1118" spans="2:8" x14ac:dyDescent="0.25">
      <c r="B1118" s="11" t="s">
        <v>29</v>
      </c>
      <c r="C1118" s="12">
        <v>8</v>
      </c>
      <c r="D1118" s="9" t="s">
        <v>14</v>
      </c>
      <c r="E1118" s="13">
        <f>C1118</f>
        <v>8</v>
      </c>
      <c r="F1118" s="13">
        <f>E1118</f>
        <v>8</v>
      </c>
      <c r="G1118" s="13">
        <f>F1118</f>
        <v>8</v>
      </c>
      <c r="H1118" s="13">
        <f>G1118</f>
        <v>8</v>
      </c>
    </row>
    <row r="1119" spans="2:8" x14ac:dyDescent="0.25">
      <c r="B1119" s="7" t="s">
        <v>30</v>
      </c>
      <c r="C1119" s="35"/>
      <c r="D1119" s="36" t="s">
        <v>18</v>
      </c>
      <c r="E1119" s="35">
        <f>E1108-E1118</f>
        <v>-136.01029995663981</v>
      </c>
      <c r="F1119" s="35">
        <f>F1108-F1118</f>
        <v>-136.01029995663981</v>
      </c>
      <c r="G1119" s="35">
        <f>G1108-G1118</f>
        <v>-136.01029995663981</v>
      </c>
      <c r="H1119" s="42">
        <f>H1108-H1118</f>
        <v>-136.01029995663981</v>
      </c>
    </row>
    <row r="1120" spans="2:8" x14ac:dyDescent="0.25">
      <c r="B1120" s="11" t="s">
        <v>66</v>
      </c>
      <c r="C1120" s="8"/>
      <c r="D1120" s="9"/>
      <c r="E1120" s="13"/>
      <c r="F1120" s="13"/>
      <c r="G1120" s="13"/>
      <c r="H1120" s="15"/>
    </row>
    <row r="1121" spans="2:8" x14ac:dyDescent="0.25">
      <c r="B1121" s="43" t="s">
        <v>32</v>
      </c>
      <c r="C1121" s="44"/>
      <c r="D1121" s="9" t="s">
        <v>18</v>
      </c>
      <c r="E1121" s="13">
        <f>E1119</f>
        <v>-136.01029995663981</v>
      </c>
      <c r="F1121" s="13">
        <f>F1119</f>
        <v>-136.01029995663981</v>
      </c>
      <c r="G1121" s="13">
        <f>G1119</f>
        <v>-136.01029995663981</v>
      </c>
      <c r="H1121" s="15">
        <f>H1119</f>
        <v>-136.01029995663981</v>
      </c>
    </row>
    <row r="1122" spans="2:8" x14ac:dyDescent="0.25">
      <c r="B1122" s="7" t="s">
        <v>39</v>
      </c>
      <c r="C1122" s="13"/>
      <c r="D1122" s="47" t="s">
        <v>14</v>
      </c>
      <c r="E1122" s="35">
        <f>-E1121+E1102</f>
        <v>142.23908740944319</v>
      </c>
      <c r="F1122" s="35">
        <f>-F1121+F1102</f>
        <v>142.23908740944319</v>
      </c>
      <c r="G1122" s="35">
        <f>-G1121+G1102</f>
        <v>142.23908740944319</v>
      </c>
      <c r="H1122" s="42">
        <f>-H1121+H1102</f>
        <v>142.23908740944319</v>
      </c>
    </row>
    <row r="1123" spans="2:8" x14ac:dyDescent="0.25">
      <c r="B1123" s="11" t="s">
        <v>33</v>
      </c>
      <c r="C1123" s="8"/>
      <c r="D1123" s="48" t="s">
        <v>14</v>
      </c>
      <c r="E1123" s="13">
        <f>-10*E1111*LOG(0.3/(4*PI()*E1112*$C$5),10)</f>
        <v>83.908488987370035</v>
      </c>
      <c r="F1123" s="13">
        <f>-10*F1111*LOG(0.3/(4*PI()*F1112*$C$5),10)</f>
        <v>89.929088900649646</v>
      </c>
      <c r="G1123" s="13">
        <f>-10*G1111*LOG(0.3/(4*PI()*G1112*$C$5),10)</f>
        <v>95.949688813929271</v>
      </c>
      <c r="H1123" s="15">
        <f>-10*H1111*LOG(0.3/(4*PI()*H1112*$C$5),10)</f>
        <v>71.306714688805911</v>
      </c>
    </row>
    <row r="1124" spans="2:8" x14ac:dyDescent="0.25">
      <c r="B1124" s="11" t="s">
        <v>41</v>
      </c>
      <c r="C1124" s="8"/>
      <c r="D1124" s="48" t="s">
        <v>14</v>
      </c>
      <c r="E1124" s="13">
        <f>-E1122+E1123</f>
        <v>-58.330598422073152</v>
      </c>
      <c r="F1124" s="13">
        <f>-F1122+F1123</f>
        <v>-52.309998508793541</v>
      </c>
      <c r="G1124" s="13">
        <f>-G1122+G1123</f>
        <v>-46.289398595513916</v>
      </c>
      <c r="H1124" s="15">
        <f>-H1122+H1123</f>
        <v>-70.932372720637275</v>
      </c>
    </row>
    <row r="1125" spans="2:8" x14ac:dyDescent="0.25">
      <c r="B1125" s="11" t="s">
        <v>34</v>
      </c>
      <c r="C1125" s="8"/>
      <c r="D1125" s="48" t="s">
        <v>14</v>
      </c>
      <c r="E1125" s="13">
        <f>E1123+10*E1113*LOG(E1114/E1112,10)</f>
        <v>95.347628822601322</v>
      </c>
      <c r="F1125" s="13">
        <f>F1123+10*F1113*LOG(F1114/F1112,10)</f>
        <v>99.863078757561027</v>
      </c>
      <c r="G1125" s="13">
        <f>G1123+10*G1113*LOG(G1114/G1112,10)</f>
        <v>112.80736857111222</v>
      </c>
      <c r="H1125" s="15">
        <f>H1123+10*H1113*LOG(H1114/H1112,10)</f>
        <v>120.83034952357744</v>
      </c>
    </row>
    <row r="1126" spans="2:8" x14ac:dyDescent="0.25">
      <c r="B1126" s="11" t="s">
        <v>41</v>
      </c>
      <c r="C1126" s="8"/>
      <c r="D1126" s="48" t="s">
        <v>14</v>
      </c>
      <c r="E1126" s="13">
        <f>-E1122+E1125</f>
        <v>-46.891458586841864</v>
      </c>
      <c r="F1126" s="13">
        <f>-F1122+F1125</f>
        <v>-42.376008651882159</v>
      </c>
      <c r="G1126" s="13">
        <f>-G1122+G1125</f>
        <v>-29.431718838330966</v>
      </c>
      <c r="H1126" s="15">
        <f>-H1122+H1125</f>
        <v>-21.408737885865747</v>
      </c>
    </row>
    <row r="1127" spans="2:8" x14ac:dyDescent="0.25">
      <c r="B1127" s="7" t="s">
        <v>69</v>
      </c>
      <c r="C1127" s="44"/>
      <c r="D1127" s="47" t="s">
        <v>14</v>
      </c>
      <c r="E1127" s="64">
        <f>IF(E1126&lt;0,E$26*POWER(10,-E1126/(10*E$27)),IF(E1124&lt;0,E$24*POWER(10,-E1124/(10*E$25)),0.3*POWER(10,E1122/(10*E$23))/(4*PI()*$C$5)))</f>
        <v>1576.5545655521671</v>
      </c>
      <c r="F1127" s="64">
        <f>IF(F1126&lt;0,F$26*POWER(10,-F1126/(10*F$27)),IF(F1124&lt;0,F$24*POWER(10,-F1124/(10*F$25)),0.3*POWER(10,F1122/(10*F$23))/(4*PI()*$C$5)))</f>
        <v>3337.3218182410005</v>
      </c>
      <c r="G1127" s="64">
        <f>IF(G1126&lt;0,G$26*POWER(10,-G1126/(10*G$27)),IF(G1124&lt;0,G$24*POWER(10,-G1124/(10*G$25)),0.3*POWER(10,G1122/(10*G$23))/(4*PI()*$C$5)))</f>
        <v>7983.0752763687406</v>
      </c>
      <c r="H1127" s="65">
        <f>IF(H1126&lt;0,H$26*POWER(10,-H1126/(10*H$27)),IF(H1124&lt;0,H$24*POWER(10,-H1124/(10*H$25)),0.3*POWER(10,H1122/(10*H$23))/(4*PI()*$C$5)))</f>
        <v>6356.4725320835814</v>
      </c>
    </row>
    <row r="1128" spans="2:8" x14ac:dyDescent="0.25">
      <c r="B1128" s="11" t="s">
        <v>70</v>
      </c>
      <c r="C1128" s="8"/>
      <c r="D1128" s="9"/>
      <c r="E1128" s="13"/>
      <c r="F1128" s="13"/>
      <c r="G1128" s="13"/>
      <c r="H1128" s="15"/>
    </row>
    <row r="1129" spans="2:8" x14ac:dyDescent="0.25">
      <c r="B1129" s="11" t="s">
        <v>40</v>
      </c>
      <c r="C1129" s="16">
        <v>30</v>
      </c>
      <c r="D1129" s="48" t="s">
        <v>14</v>
      </c>
      <c r="E1129" s="13">
        <f>$C1129</f>
        <v>30</v>
      </c>
      <c r="F1129" s="13">
        <f>$C1129</f>
        <v>30</v>
      </c>
      <c r="G1129" s="13">
        <f>$C1129</f>
        <v>30</v>
      </c>
      <c r="H1129" s="15">
        <f>$C1129</f>
        <v>30</v>
      </c>
    </row>
    <row r="1130" spans="2:8" x14ac:dyDescent="0.25">
      <c r="B1130" s="43" t="s">
        <v>32</v>
      </c>
      <c r="C1130" s="8"/>
      <c r="D1130" s="48" t="s">
        <v>18</v>
      </c>
      <c r="E1130" s="13">
        <f>E1121+E1129</f>
        <v>-106.01029995663981</v>
      </c>
      <c r="F1130" s="13">
        <f>F1121+F1129</f>
        <v>-106.01029995663981</v>
      </c>
      <c r="G1130" s="13">
        <f>G1121+G1129</f>
        <v>-106.01029995663981</v>
      </c>
      <c r="H1130" s="15">
        <f>H1121+H1129</f>
        <v>-106.01029995663981</v>
      </c>
    </row>
    <row r="1131" spans="2:8" x14ac:dyDescent="0.25">
      <c r="B1131" s="7" t="s">
        <v>39</v>
      </c>
      <c r="C1131" s="45"/>
      <c r="D1131" s="47" t="s">
        <v>14</v>
      </c>
      <c r="E1131" s="35">
        <f>-E1130+E1102</f>
        <v>112.23908740944319</v>
      </c>
      <c r="F1131" s="35">
        <f>-F1130+F1102</f>
        <v>112.23908740944319</v>
      </c>
      <c r="G1131" s="35">
        <f>-G1130+G1102</f>
        <v>112.23908740944319</v>
      </c>
      <c r="H1131" s="42">
        <f>-H1130+H1102</f>
        <v>112.23908740944319</v>
      </c>
    </row>
    <row r="1132" spans="2:8" x14ac:dyDescent="0.25">
      <c r="B1132" s="11" t="s">
        <v>33</v>
      </c>
      <c r="C1132" s="8"/>
      <c r="D1132" s="48" t="s">
        <v>14</v>
      </c>
      <c r="E1132" s="13">
        <f>-10*E$23*LOG(0.3/(4*PI()*E$24*$C$5),10)</f>
        <v>83.908488987370035</v>
      </c>
      <c r="F1132" s="13">
        <f>-10*F$23*LOG(0.3/(4*PI()*F$24*$C$5),10)</f>
        <v>89.929088900649646</v>
      </c>
      <c r="G1132" s="13">
        <f>-10*G$23*LOG(0.3/(4*PI()*G$24*$C$5),10)</f>
        <v>95.949688813929271</v>
      </c>
      <c r="H1132" s="15">
        <f>-10*H$23*LOG(0.3/(4*PI()*H$24*$C$5),10)</f>
        <v>71.306714688805911</v>
      </c>
    </row>
    <row r="1133" spans="2:8" x14ac:dyDescent="0.25">
      <c r="B1133" s="11" t="s">
        <v>41</v>
      </c>
      <c r="C1133" s="8"/>
      <c r="D1133" s="48" t="s">
        <v>14</v>
      </c>
      <c r="E1133" s="13">
        <f>-E1131+E1132</f>
        <v>-28.330598422073152</v>
      </c>
      <c r="F1133" s="13">
        <f>-F1131+F1132</f>
        <v>-22.309998508793541</v>
      </c>
      <c r="G1133" s="13">
        <f>-G1131+G1132</f>
        <v>-16.289398595513916</v>
      </c>
      <c r="H1133" s="15">
        <f>-H1131+H1132</f>
        <v>-40.932372720637275</v>
      </c>
    </row>
    <row r="1134" spans="2:8" x14ac:dyDescent="0.25">
      <c r="B1134" s="11" t="s">
        <v>34</v>
      </c>
      <c r="C1134" s="8"/>
      <c r="D1134" s="48" t="s">
        <v>14</v>
      </c>
      <c r="E1134" s="13">
        <f>E1132+10*E$25*LOG(E$26/E$24,10)</f>
        <v>95.347628822601322</v>
      </c>
      <c r="F1134" s="13">
        <f>F1132+10*F$25*LOG(F$26/F$24,10)</f>
        <v>99.863078757561027</v>
      </c>
      <c r="G1134" s="13">
        <f>G1132+10*G$25*LOG(G$26/G$24,10)</f>
        <v>112.80736857111222</v>
      </c>
      <c r="H1134" s="15">
        <f>H1132+10*H$25*LOG(H$26/H$24,10)</f>
        <v>120.83034952357744</v>
      </c>
    </row>
    <row r="1135" spans="2:8" x14ac:dyDescent="0.25">
      <c r="B1135" s="11" t="s">
        <v>41</v>
      </c>
      <c r="C1135" s="8"/>
      <c r="D1135" s="48" t="s">
        <v>14</v>
      </c>
      <c r="E1135" s="13">
        <f>-E1131+E1134</f>
        <v>-16.891458586841864</v>
      </c>
      <c r="F1135" s="13">
        <f>-F1131+F1134</f>
        <v>-12.376008651882159</v>
      </c>
      <c r="G1135" s="13">
        <f>-G1131+G1134</f>
        <v>0.56828116166903442</v>
      </c>
      <c r="H1135" s="15">
        <f>-H1131+H1134</f>
        <v>8.5912621141342527</v>
      </c>
    </row>
    <row r="1136" spans="2:8" ht="18.75" thickBot="1" x14ac:dyDescent="0.3">
      <c r="B1136" s="17" t="s">
        <v>71</v>
      </c>
      <c r="C1136" s="46"/>
      <c r="D1136" s="55" t="s">
        <v>38</v>
      </c>
      <c r="E1136" s="58">
        <f>IF(E1135&lt;0,E$26*POWER(10,-E1135/(10*E$27)),IF(E1133&lt;0,E$24*POWER(10,-E1133/(10*E$25)),0.3*POWER(10,E1131/(10*E$23))/(4*PI()*$C$5)))</f>
        <v>316.25295193347415</v>
      </c>
      <c r="F1136" s="58">
        <f>IF(F1135&lt;0,F$26*POWER(10,-F1135/(10*F$27)),IF(F1133&lt;0,F$24*POWER(10,-F1133/(10*F$25)),0.3*POWER(10,F1131/(10*F$23))/(4*PI()*$C$5)))</f>
        <v>541.90655396467457</v>
      </c>
      <c r="G1136" s="58">
        <f>IF(G1135&lt;0,G$26*POWER(10,-G1135/(10*G$27)),IF(G1133&lt;0,G$24*POWER(10,-G1133/(10*G$25)),0.3*POWER(10,G1131/(10*G$23))/(4*PI()*$C$5)))</f>
        <v>977.24667367179291</v>
      </c>
      <c r="H1136" s="59">
        <f>IF(H1135&lt;0,H$26*POWER(10,-H1135/(10*H$27)),IF(H1133&lt;0,H$24*POWER(10,-H1133/(10*H$25)),0.3*POWER(10,H1131/(10*H$23))/(4*PI()*$C$5)))</f>
        <v>492.15858315524622</v>
      </c>
    </row>
    <row r="1137" spans="2:8" ht="18" x14ac:dyDescent="0.25">
      <c r="B1137" s="51"/>
      <c r="C1137" s="52"/>
      <c r="D1137" s="53"/>
      <c r="E1137" s="54"/>
      <c r="F1137" s="54"/>
      <c r="G1137" s="54"/>
      <c r="H1137" s="54"/>
    </row>
    <row r="1138" spans="2:8" x14ac:dyDescent="0.25">
      <c r="B1138" s="51" t="s">
        <v>77</v>
      </c>
    </row>
    <row r="1139" spans="2:8" ht="15.75" thickBot="1" x14ac:dyDescent="0.3">
      <c r="B1139" s="1" t="s">
        <v>0</v>
      </c>
      <c r="C1139" s="1">
        <v>5.85</v>
      </c>
      <c r="D1139" s="1"/>
      <c r="E1139" s="1" t="s">
        <v>1</v>
      </c>
      <c r="F1139" s="1">
        <f>300000000/C1139/10^9</f>
        <v>5.1282051282051287E-2</v>
      </c>
      <c r="G1139" s="1"/>
      <c r="H1139" s="1"/>
    </row>
    <row r="1140" spans="2:8" x14ac:dyDescent="0.25">
      <c r="B1140" s="2" t="s">
        <v>2</v>
      </c>
      <c r="C1140" s="3" t="s">
        <v>3</v>
      </c>
      <c r="D1140" s="3" t="s">
        <v>4</v>
      </c>
      <c r="E1140" s="4" t="s">
        <v>5</v>
      </c>
      <c r="F1140" s="4" t="s">
        <v>6</v>
      </c>
      <c r="G1140" s="5" t="s">
        <v>7</v>
      </c>
      <c r="H1140" s="6" t="s">
        <v>8</v>
      </c>
    </row>
    <row r="1141" spans="2:8" x14ac:dyDescent="0.25">
      <c r="B1141" s="7" t="s">
        <v>96</v>
      </c>
      <c r="C1141" s="8"/>
      <c r="D1141" s="9"/>
      <c r="E1141" s="9"/>
      <c r="F1141" s="9"/>
      <c r="G1141" s="9"/>
      <c r="H1141" s="10"/>
    </row>
    <row r="1142" spans="2:8" x14ac:dyDescent="0.25">
      <c r="B1142" s="11" t="s">
        <v>9</v>
      </c>
      <c r="C1142" s="12">
        <v>20</v>
      </c>
      <c r="D1142" s="9" t="s">
        <v>10</v>
      </c>
      <c r="E1142" s="13">
        <f>C1142</f>
        <v>20</v>
      </c>
      <c r="F1142" s="13">
        <f>E1142</f>
        <v>20</v>
      </c>
      <c r="G1142" s="13">
        <f>F1142</f>
        <v>20</v>
      </c>
      <c r="H1142" s="49">
        <f>G1142</f>
        <v>20</v>
      </c>
    </row>
    <row r="1143" spans="2:8" x14ac:dyDescent="0.25">
      <c r="B1143" s="11" t="s">
        <v>11</v>
      </c>
      <c r="C1143" s="12">
        <f>$C$1</f>
        <v>26</v>
      </c>
      <c r="D1143" s="9" t="s">
        <v>12</v>
      </c>
      <c r="E1143" s="13">
        <f t="shared" ref="E1143:H1145" si="54">$C1143</f>
        <v>26</v>
      </c>
      <c r="F1143" s="13">
        <f t="shared" si="54"/>
        <v>26</v>
      </c>
      <c r="G1143" s="13">
        <f t="shared" si="54"/>
        <v>26</v>
      </c>
      <c r="H1143" s="15">
        <f t="shared" si="54"/>
        <v>26</v>
      </c>
    </row>
    <row r="1144" spans="2:8" x14ac:dyDescent="0.25">
      <c r="B1144" s="11" t="s">
        <v>13</v>
      </c>
      <c r="C1144" s="12">
        <v>0</v>
      </c>
      <c r="D1144" s="9" t="s">
        <v>14</v>
      </c>
      <c r="E1144" s="13">
        <f t="shared" si="54"/>
        <v>0</v>
      </c>
      <c r="F1144" s="13">
        <f t="shared" si="54"/>
        <v>0</v>
      </c>
      <c r="G1144" s="13">
        <f t="shared" si="54"/>
        <v>0</v>
      </c>
      <c r="H1144" s="15">
        <f t="shared" si="54"/>
        <v>0</v>
      </c>
    </row>
    <row r="1145" spans="2:8" x14ac:dyDescent="0.25">
      <c r="B1145" s="11" t="s">
        <v>15</v>
      </c>
      <c r="C1145" s="12">
        <v>15</v>
      </c>
      <c r="D1145" s="9" t="s">
        <v>14</v>
      </c>
      <c r="E1145" s="13">
        <f t="shared" si="54"/>
        <v>15</v>
      </c>
      <c r="F1145" s="13">
        <f t="shared" si="54"/>
        <v>15</v>
      </c>
      <c r="G1145" s="13">
        <f t="shared" si="54"/>
        <v>15</v>
      </c>
      <c r="H1145" s="15">
        <f t="shared" si="54"/>
        <v>15</v>
      </c>
    </row>
    <row r="1146" spans="2:8" x14ac:dyDescent="0.25">
      <c r="B1146" s="11" t="s">
        <v>16</v>
      </c>
      <c r="C1146" s="16">
        <v>0</v>
      </c>
      <c r="D1146" s="9" t="s">
        <v>17</v>
      </c>
      <c r="E1146" s="13">
        <v>0</v>
      </c>
      <c r="F1146" s="13">
        <v>0</v>
      </c>
      <c r="G1146" s="13">
        <v>0</v>
      </c>
      <c r="H1146" s="15">
        <v>0</v>
      </c>
    </row>
    <row r="1147" spans="2:8" ht="15.75" thickBot="1" x14ac:dyDescent="0.3">
      <c r="B1147" s="17" t="s">
        <v>110</v>
      </c>
      <c r="C1147" s="18"/>
      <c r="D1147" s="19" t="s">
        <v>18</v>
      </c>
      <c r="E1147" s="18">
        <f>E1143-SUM(E1144:E1146)-10*LOG10(C1142/1)</f>
        <v>-2.0102999566398125</v>
      </c>
      <c r="F1147" s="18">
        <f>F1143-SUM(F1144:F1146)-10*LOG10(F1142/1)</f>
        <v>-2.0102999566398125</v>
      </c>
      <c r="G1147" s="18">
        <f>G1143-SUM(G1144:G1146)-10*LOG10(G1142/1)</f>
        <v>-2.0102999566398125</v>
      </c>
      <c r="H1147" s="32">
        <f>H1143-SUM(H1144:H1146)-10*LOG10(H1142/1)</f>
        <v>-2.0102999566398125</v>
      </c>
    </row>
    <row r="1148" spans="2:8" ht="15.75" thickBot="1" x14ac:dyDescent="0.3">
      <c r="B1148" s="20"/>
      <c r="C1148" s="21"/>
      <c r="D1148" s="22"/>
      <c r="E1148" s="23"/>
      <c r="F1148" s="24"/>
      <c r="G1148" s="25"/>
      <c r="H1148" s="1"/>
    </row>
    <row r="1149" spans="2:8" x14ac:dyDescent="0.25">
      <c r="B1149" s="26" t="s">
        <v>72</v>
      </c>
      <c r="C1149" s="27"/>
      <c r="D1149" s="28"/>
      <c r="E1149" s="27"/>
      <c r="F1149" s="27"/>
      <c r="G1149" s="27"/>
      <c r="H1149" s="29"/>
    </row>
    <row r="1150" spans="2:8" x14ac:dyDescent="0.25">
      <c r="B1150" s="7" t="s">
        <v>19</v>
      </c>
      <c r="C1150" s="30">
        <v>20</v>
      </c>
      <c r="D1150" s="9" t="s">
        <v>10</v>
      </c>
      <c r="E1150" s="13">
        <f t="shared" ref="E1150:H1152" si="55">$C1150</f>
        <v>20</v>
      </c>
      <c r="F1150" s="13">
        <f t="shared" si="55"/>
        <v>20</v>
      </c>
      <c r="G1150" s="13">
        <f t="shared" si="55"/>
        <v>20</v>
      </c>
      <c r="H1150" s="15">
        <f t="shared" si="55"/>
        <v>20</v>
      </c>
    </row>
    <row r="1151" spans="2:8" x14ac:dyDescent="0.25">
      <c r="B1151" s="11" t="s">
        <v>73</v>
      </c>
      <c r="C1151" s="30">
        <v>-91</v>
      </c>
      <c r="D1151" s="9" t="s">
        <v>12</v>
      </c>
      <c r="E1151" s="13">
        <f t="shared" si="55"/>
        <v>-91</v>
      </c>
      <c r="F1151" s="13">
        <f t="shared" si="55"/>
        <v>-91</v>
      </c>
      <c r="G1151" s="13">
        <f t="shared" si="55"/>
        <v>-91</v>
      </c>
      <c r="H1151" s="15">
        <f t="shared" si="55"/>
        <v>-91</v>
      </c>
    </row>
    <row r="1152" spans="2:8" x14ac:dyDescent="0.25">
      <c r="B1152" s="11" t="s">
        <v>21</v>
      </c>
      <c r="C1152" s="30">
        <v>24</v>
      </c>
      <c r="D1152" s="9" t="s">
        <v>17</v>
      </c>
      <c r="E1152" s="13">
        <f t="shared" si="55"/>
        <v>24</v>
      </c>
      <c r="F1152" s="13">
        <f t="shared" si="55"/>
        <v>24</v>
      </c>
      <c r="G1152" s="13">
        <f t="shared" si="55"/>
        <v>24</v>
      </c>
      <c r="H1152" s="15">
        <f t="shared" si="55"/>
        <v>24</v>
      </c>
    </row>
    <row r="1153" spans="2:8" ht="15.75" thickBot="1" x14ac:dyDescent="0.3">
      <c r="B1153" s="17" t="s">
        <v>63</v>
      </c>
      <c r="C1153" s="31"/>
      <c r="D1153" s="19" t="s">
        <v>18</v>
      </c>
      <c r="E1153" s="18">
        <f>E1151-E1152-10*LOG10(E1150)</f>
        <v>-128.01029995663981</v>
      </c>
      <c r="F1153" s="18">
        <f>F1151-F1152-10*LOG10(F1150)</f>
        <v>-128.01029995663981</v>
      </c>
      <c r="G1153" s="18">
        <f>G1151-G1152-10*LOG10(G1150)</f>
        <v>-128.01029995663981</v>
      </c>
      <c r="H1153" s="32">
        <f>H1151-H1152-10*LOG10(H1150)</f>
        <v>-128.01029995663981</v>
      </c>
    </row>
    <row r="1154" spans="2:8" ht="15.75" thickBot="1" x14ac:dyDescent="0.3">
      <c r="B1154" s="20"/>
      <c r="C1154" s="23"/>
      <c r="D1154" s="22"/>
      <c r="E1154" s="23"/>
      <c r="F1154" s="24"/>
      <c r="G1154" s="25"/>
      <c r="H1154" s="1"/>
    </row>
    <row r="1155" spans="2:8" x14ac:dyDescent="0.25">
      <c r="B1155" s="26" t="s">
        <v>22</v>
      </c>
      <c r="C1155" s="33"/>
      <c r="D1155" s="34"/>
      <c r="E1155" s="33"/>
      <c r="F1155" s="33"/>
      <c r="G1155" s="33"/>
      <c r="H1155" s="29"/>
    </row>
    <row r="1156" spans="2:8" x14ac:dyDescent="0.25">
      <c r="B1156" s="11" t="s">
        <v>23</v>
      </c>
      <c r="C1156" s="35"/>
      <c r="D1156" s="36"/>
      <c r="E1156" s="37">
        <v>2</v>
      </c>
      <c r="F1156" s="37">
        <v>2</v>
      </c>
      <c r="G1156" s="37">
        <v>2</v>
      </c>
      <c r="H1156" s="38">
        <v>2</v>
      </c>
    </row>
    <row r="1157" spans="2:8" x14ac:dyDescent="0.25">
      <c r="B1157" s="11" t="s">
        <v>24</v>
      </c>
      <c r="C1157" s="35"/>
      <c r="D1157" s="36"/>
      <c r="E1157" s="13">
        <v>64</v>
      </c>
      <c r="F1157" s="13">
        <v>128</v>
      </c>
      <c r="G1157" s="13">
        <v>256</v>
      </c>
      <c r="H1157" s="15">
        <v>15</v>
      </c>
    </row>
    <row r="1158" spans="2:8" x14ac:dyDescent="0.25">
      <c r="B1158" s="11" t="s">
        <v>25</v>
      </c>
      <c r="C1158" s="35"/>
      <c r="D1158" s="36"/>
      <c r="E1158" s="37">
        <v>3.8</v>
      </c>
      <c r="F1158" s="37">
        <v>3.3</v>
      </c>
      <c r="G1158" s="37">
        <v>2.8</v>
      </c>
      <c r="H1158" s="38">
        <v>2.7</v>
      </c>
    </row>
    <row r="1159" spans="2:8" x14ac:dyDescent="0.25">
      <c r="B1159" s="11" t="s">
        <v>26</v>
      </c>
      <c r="C1159" s="35"/>
      <c r="D1159" s="36"/>
      <c r="E1159" s="13">
        <v>128</v>
      </c>
      <c r="F1159" s="13">
        <v>256</v>
      </c>
      <c r="G1159" s="13">
        <v>1024</v>
      </c>
      <c r="H1159" s="15">
        <v>1024</v>
      </c>
    </row>
    <row r="1160" spans="2:8" ht="15.75" thickBot="1" x14ac:dyDescent="0.3">
      <c r="B1160" s="39" t="s">
        <v>27</v>
      </c>
      <c r="C1160" s="18"/>
      <c r="D1160" s="19"/>
      <c r="E1160" s="40">
        <v>4.3</v>
      </c>
      <c r="F1160" s="40">
        <v>3.8</v>
      </c>
      <c r="G1160" s="40">
        <v>3.3</v>
      </c>
      <c r="H1160" s="41">
        <v>2.7</v>
      </c>
    </row>
    <row r="1161" spans="2:8" ht="15.75" thickBot="1" x14ac:dyDescent="0.3">
      <c r="B1161" s="1"/>
      <c r="C1161" s="1"/>
      <c r="D1161" s="1"/>
      <c r="E1161" s="1"/>
      <c r="F1161" s="1"/>
      <c r="G1161" s="1"/>
      <c r="H1161" s="1"/>
    </row>
    <row r="1162" spans="2:8" x14ac:dyDescent="0.25">
      <c r="B1162" s="26" t="s">
        <v>28</v>
      </c>
      <c r="C1162" s="27"/>
      <c r="D1162" s="28"/>
      <c r="E1162" s="27"/>
      <c r="F1162" s="27"/>
      <c r="G1162" s="27"/>
      <c r="H1162" s="29"/>
    </row>
    <row r="1163" spans="2:8" x14ac:dyDescent="0.25">
      <c r="B1163" s="11" t="s">
        <v>29</v>
      </c>
      <c r="C1163" s="12">
        <v>8</v>
      </c>
      <c r="D1163" s="9" t="s">
        <v>14</v>
      </c>
      <c r="E1163" s="13">
        <f>C1163</f>
        <v>8</v>
      </c>
      <c r="F1163" s="13">
        <f>E1163</f>
        <v>8</v>
      </c>
      <c r="G1163" s="13">
        <f>F1163</f>
        <v>8</v>
      </c>
      <c r="H1163" s="13">
        <f>G1163</f>
        <v>8</v>
      </c>
    </row>
    <row r="1164" spans="2:8" x14ac:dyDescent="0.25">
      <c r="B1164" s="7" t="s">
        <v>30</v>
      </c>
      <c r="C1164" s="35"/>
      <c r="D1164" s="36" t="s">
        <v>18</v>
      </c>
      <c r="E1164" s="35">
        <f>E1153-E1163</f>
        <v>-136.01029995663981</v>
      </c>
      <c r="F1164" s="35">
        <f>F1153-F1163</f>
        <v>-136.01029995663981</v>
      </c>
      <c r="G1164" s="35">
        <f>G1153-G1163</f>
        <v>-136.01029995663981</v>
      </c>
      <c r="H1164" s="42">
        <f>H1153-H1163</f>
        <v>-136.01029995663981</v>
      </c>
    </row>
    <row r="1165" spans="2:8" x14ac:dyDescent="0.25">
      <c r="B1165" s="11" t="s">
        <v>31</v>
      </c>
      <c r="C1165" s="8"/>
      <c r="D1165" s="9"/>
      <c r="E1165" s="13"/>
      <c r="F1165" s="13"/>
      <c r="G1165" s="13"/>
      <c r="H1165" s="15"/>
    </row>
    <row r="1166" spans="2:8" x14ac:dyDescent="0.25">
      <c r="B1166" s="43" t="s">
        <v>32</v>
      </c>
      <c r="C1166" s="44"/>
      <c r="D1166" s="9" t="s">
        <v>18</v>
      </c>
      <c r="E1166" s="13">
        <f>E1164</f>
        <v>-136.01029995663981</v>
      </c>
      <c r="F1166" s="13">
        <f>F1164</f>
        <v>-136.01029995663981</v>
      </c>
      <c r="G1166" s="13">
        <f>G1164</f>
        <v>-136.01029995663981</v>
      </c>
      <c r="H1166" s="15">
        <f>H1164</f>
        <v>-136.01029995663981</v>
      </c>
    </row>
    <row r="1167" spans="2:8" x14ac:dyDescent="0.25">
      <c r="B1167" s="7" t="s">
        <v>39</v>
      </c>
      <c r="C1167" s="13"/>
      <c r="D1167" s="47" t="s">
        <v>14</v>
      </c>
      <c r="E1167" s="35">
        <f>-E1166+E1147</f>
        <v>134</v>
      </c>
      <c r="F1167" s="35">
        <f>-F1166+F1147</f>
        <v>134</v>
      </c>
      <c r="G1167" s="35">
        <f>-G1166+G1147</f>
        <v>134</v>
      </c>
      <c r="H1167" s="42">
        <f>-H1166+H1147</f>
        <v>134</v>
      </c>
    </row>
    <row r="1168" spans="2:8" x14ac:dyDescent="0.25">
      <c r="B1168" s="11" t="s">
        <v>33</v>
      </c>
      <c r="C1168" s="8"/>
      <c r="D1168" s="48" t="s">
        <v>14</v>
      </c>
      <c r="E1168" s="13">
        <f>-10*E1156*LOG(0.3/(4*PI()*E1157*$C$5),10)</f>
        <v>83.908488987370035</v>
      </c>
      <c r="F1168" s="13">
        <f>-10*F1156*LOG(0.3/(4*PI()*F1157*$C$5),10)</f>
        <v>89.929088900649646</v>
      </c>
      <c r="G1168" s="13">
        <f>-10*G1156*LOG(0.3/(4*PI()*G1157*$C$5),10)</f>
        <v>95.949688813929271</v>
      </c>
      <c r="H1168" s="15">
        <f>-10*H1156*LOG(0.3/(4*PI()*H1157*$C$5),10)</f>
        <v>71.306714688805911</v>
      </c>
    </row>
    <row r="1169" spans="1:16" x14ac:dyDescent="0.25">
      <c r="B1169" s="11" t="s">
        <v>41</v>
      </c>
      <c r="C1169" s="8"/>
      <c r="D1169" s="48" t="s">
        <v>14</v>
      </c>
      <c r="E1169" s="13">
        <f>-E1167+E1168</f>
        <v>-50.091511012629965</v>
      </c>
      <c r="F1169" s="13">
        <f>-F1167+F1168</f>
        <v>-44.070911099350354</v>
      </c>
      <c r="G1169" s="13">
        <f>-G1167+G1168</f>
        <v>-38.050311186070729</v>
      </c>
      <c r="H1169" s="15">
        <f>-H1167+H1168</f>
        <v>-62.693285311194089</v>
      </c>
    </row>
    <row r="1170" spans="1:16" x14ac:dyDescent="0.25">
      <c r="B1170" s="11" t="s">
        <v>34</v>
      </c>
      <c r="C1170" s="8"/>
      <c r="D1170" s="48" t="s">
        <v>14</v>
      </c>
      <c r="E1170" s="13">
        <f>E1168+10*E1158*LOG(E1159/E1157,10)</f>
        <v>95.347628822601322</v>
      </c>
      <c r="F1170" s="13">
        <f>F1168+10*F1158*LOG(F1159/F1157,10)</f>
        <v>99.863078757561027</v>
      </c>
      <c r="G1170" s="13">
        <f>G1168+10*G1158*LOG(G1159/G1157,10)</f>
        <v>112.80736857111222</v>
      </c>
      <c r="H1170" s="15">
        <f>H1168+10*H1158*LOG(H1159/H1157,10)</f>
        <v>120.83034952357744</v>
      </c>
    </row>
    <row r="1171" spans="1:16" x14ac:dyDescent="0.25">
      <c r="B1171" s="11" t="s">
        <v>41</v>
      </c>
      <c r="C1171" s="8"/>
      <c r="D1171" s="48" t="s">
        <v>14</v>
      </c>
      <c r="E1171" s="13">
        <f>-E1167+E1170</f>
        <v>-38.652371177398678</v>
      </c>
      <c r="F1171" s="13">
        <f>-F1167+F1170</f>
        <v>-34.136921242438973</v>
      </c>
      <c r="G1171" s="13">
        <f>-G1167+G1170</f>
        <v>-21.192631428887779</v>
      </c>
      <c r="H1171" s="15">
        <f>-H1167+H1170</f>
        <v>-13.169650476422561</v>
      </c>
    </row>
    <row r="1172" spans="1:16" ht="18" x14ac:dyDescent="0.25">
      <c r="B1172" s="7" t="s">
        <v>69</v>
      </c>
      <c r="C1172" s="44"/>
      <c r="D1172" s="47" t="s">
        <v>14</v>
      </c>
      <c r="E1172" s="56">
        <f>IF(E1171&lt;0,E$26*POWER(10,-E1171/(10*E$27)),IF(E1169&lt;0,E$24*POWER(10,-E1169/(10*E$25)),0.3*POWER(10,E1167/(10*E$23))/(4*PI()*$C$5)))</f>
        <v>1014.1502980112805</v>
      </c>
      <c r="F1172" s="56">
        <f>IF(F1171&lt;0,F$26*POWER(10,-F1171/(10*F$27)),IF(F1169&lt;0,F$24*POWER(10,-F1169/(10*F$25)),0.3*POWER(10,F1167/(10*F$23))/(4*PI()*$C$5)))</f>
        <v>2025.7227150810431</v>
      </c>
      <c r="G1172" s="56">
        <f>IF(G1171&lt;0,G$26*POWER(10,-G1171/(10*G$27)),IF(G1169&lt;0,G$24*POWER(10,-G1169/(10*G$25)),0.3*POWER(10,G1167/(10*G$23))/(4*PI()*$C$5)))</f>
        <v>4492.6326503111541</v>
      </c>
      <c r="H1172" s="57">
        <f>IF(H1171&lt;0,H$26*POWER(10,-H1171/(10*H$27)),IF(H1169&lt;0,H$24*POWER(10,-H1169/(10*H$25)),0.3*POWER(10,H1167/(10*H$23))/(4*PI()*$C$5)))</f>
        <v>3148.2179378275509</v>
      </c>
    </row>
    <row r="1173" spans="1:16" x14ac:dyDescent="0.25">
      <c r="B1173" s="11" t="s">
        <v>70</v>
      </c>
      <c r="C1173" s="8"/>
      <c r="D1173" s="9"/>
      <c r="E1173" s="13"/>
      <c r="F1173" s="13"/>
      <c r="G1173" s="13"/>
      <c r="H1173" s="15"/>
      <c r="K1173" s="101"/>
      <c r="L1173" s="101"/>
      <c r="M1173" s="101"/>
      <c r="N1173" s="101"/>
      <c r="O1173" s="101"/>
      <c r="P1173" s="101"/>
    </row>
    <row r="1174" spans="1:16" x14ac:dyDescent="0.25">
      <c r="B1174" s="11" t="s">
        <v>40</v>
      </c>
      <c r="C1174" s="16">
        <v>30</v>
      </c>
      <c r="D1174" s="48" t="s">
        <v>14</v>
      </c>
      <c r="E1174" s="13">
        <f>$C1174</f>
        <v>30</v>
      </c>
      <c r="F1174" s="13">
        <f>$C1174</f>
        <v>30</v>
      </c>
      <c r="G1174" s="13">
        <f>$C1174</f>
        <v>30</v>
      </c>
      <c r="H1174" s="15">
        <f>$C1174</f>
        <v>30</v>
      </c>
    </row>
    <row r="1175" spans="1:16" x14ac:dyDescent="0.25">
      <c r="B1175" s="43" t="s">
        <v>32</v>
      </c>
      <c r="C1175" s="8"/>
      <c r="D1175" s="48" t="s">
        <v>18</v>
      </c>
      <c r="E1175" s="13">
        <f>E1166+E1174</f>
        <v>-106.01029995663981</v>
      </c>
      <c r="F1175" s="13">
        <f>F1166+F1174</f>
        <v>-106.01029995663981</v>
      </c>
      <c r="G1175" s="13">
        <f>G1166+G1174</f>
        <v>-106.01029995663981</v>
      </c>
      <c r="H1175" s="15">
        <f>H1166+H1174</f>
        <v>-106.01029995663981</v>
      </c>
    </row>
    <row r="1176" spans="1:16" x14ac:dyDescent="0.25">
      <c r="B1176" s="7" t="s">
        <v>39</v>
      </c>
      <c r="C1176" s="45"/>
      <c r="D1176" s="47" t="s">
        <v>14</v>
      </c>
      <c r="E1176" s="35">
        <f>-E1175+E1147</f>
        <v>104</v>
      </c>
      <c r="F1176" s="35">
        <f>-F1175+F1147</f>
        <v>104</v>
      </c>
      <c r="G1176" s="35">
        <f>-G1175+G1147</f>
        <v>104</v>
      </c>
      <c r="H1176" s="42">
        <f>-H1175+H1147</f>
        <v>104</v>
      </c>
    </row>
    <row r="1177" spans="1:16" x14ac:dyDescent="0.25">
      <c r="B1177" s="11" t="s">
        <v>33</v>
      </c>
      <c r="C1177" s="8"/>
      <c r="D1177" s="48" t="s">
        <v>14</v>
      </c>
      <c r="E1177" s="13">
        <f>-10*E$23*LOG(0.3/(4*PI()*E$24*$C$5),10)</f>
        <v>83.908488987370035</v>
      </c>
      <c r="F1177" s="13">
        <f>-10*F$23*LOG(0.3/(4*PI()*F$24*$C$5),10)</f>
        <v>89.929088900649646</v>
      </c>
      <c r="G1177" s="13">
        <f>-10*G$23*LOG(0.3/(4*PI()*G$24*$C$5),10)</f>
        <v>95.949688813929271</v>
      </c>
      <c r="H1177" s="15">
        <f>-10*H$23*LOG(0.3/(4*PI()*H$24*$C$5),10)</f>
        <v>71.306714688805911</v>
      </c>
    </row>
    <row r="1178" spans="1:16" x14ac:dyDescent="0.25">
      <c r="B1178" s="11" t="s">
        <v>41</v>
      </c>
      <c r="C1178" s="8"/>
      <c r="D1178" s="48" t="s">
        <v>14</v>
      </c>
      <c r="E1178" s="13">
        <f>-E1176+E1177</f>
        <v>-20.091511012629965</v>
      </c>
      <c r="F1178" s="13">
        <f>-F1176+F1177</f>
        <v>-14.070911099350354</v>
      </c>
      <c r="G1178" s="13">
        <f>-G1176+G1177</f>
        <v>-8.0503111860707293</v>
      </c>
      <c r="H1178" s="15">
        <f>-H1176+H1177</f>
        <v>-32.693285311194089</v>
      </c>
    </row>
    <row r="1179" spans="1:16" x14ac:dyDescent="0.25">
      <c r="B1179" s="11" t="s">
        <v>34</v>
      </c>
      <c r="C1179" s="8"/>
      <c r="D1179" s="48" t="s">
        <v>14</v>
      </c>
      <c r="E1179" s="13">
        <f>E1177+10*E$25*LOG(E$26/E$24,10)</f>
        <v>95.347628822601322</v>
      </c>
      <c r="F1179" s="13">
        <f>F1177+10*F$25*LOG(F$26/F$24,10)</f>
        <v>99.863078757561027</v>
      </c>
      <c r="G1179" s="13">
        <f>G1177+10*G$25*LOG(G$26/G$24,10)</f>
        <v>112.80736857111222</v>
      </c>
      <c r="H1179" s="15">
        <f>H1177+10*H$25*LOG(H$26/H$24,10)</f>
        <v>120.83034952357744</v>
      </c>
    </row>
    <row r="1180" spans="1:16" x14ac:dyDescent="0.25">
      <c r="B1180" s="11" t="s">
        <v>41</v>
      </c>
      <c r="C1180" s="8"/>
      <c r="D1180" s="48" t="s">
        <v>14</v>
      </c>
      <c r="E1180" s="13">
        <f>-E1176+E1179</f>
        <v>-8.6523711773986776</v>
      </c>
      <c r="F1180" s="13">
        <f>-F1176+F1179</f>
        <v>-4.136921242438973</v>
      </c>
      <c r="G1180" s="13">
        <f>-G1176+G1179</f>
        <v>8.8073685711122209</v>
      </c>
      <c r="H1180" s="15">
        <f>-H1176+H1179</f>
        <v>16.830349523577439</v>
      </c>
    </row>
    <row r="1181" spans="1:16" ht="18.75" thickBot="1" x14ac:dyDescent="0.3">
      <c r="B1181" s="17" t="s">
        <v>71</v>
      </c>
      <c r="C1181" s="46"/>
      <c r="D1181" s="55" t="s">
        <v>38</v>
      </c>
      <c r="E1181" s="56">
        <f>IF(E1180&lt;0,E$26*POWER(10,-E1180/(10*E$27)),IF(E1178&lt;0,E$24*POWER(10,-E1178/(10*E$25)),0.3*POWER(10,E1176/(10*E$23))/(4*PI()*$C$5)))</f>
        <v>203.43604494142537</v>
      </c>
      <c r="F1181" s="56">
        <f>IF(F1180&lt;0,F$26*POWER(10,-F1180/(10*F$27)),IF(F1178&lt;0,F$24*POWER(10,-F1178/(10*F$25)),0.3*POWER(10,F1176/(10*F$23))/(4*PI()*$C$5)))</f>
        <v>328.93214247948202</v>
      </c>
      <c r="G1181" s="56">
        <f>IF(G1180&lt;0,G$26*POWER(10,-G1180/(10*G$27)),IF(G1178&lt;0,G$24*POWER(10,-G1178/(10*G$25)),0.3*POWER(10,G1176/(10*G$23))/(4*PI()*$C$5)))</f>
        <v>496.30777537715801</v>
      </c>
      <c r="H1181" s="57">
        <f>IF(H1180&lt;0,H$26*POWER(10,-H1180/(10*H$27)),IF(H1178&lt;0,H$24*POWER(10,-H1178/(10*H$25)),0.3*POWER(10,H1176/(10*H$23))/(4*PI()*$C$5)))</f>
        <v>243.75508144251432</v>
      </c>
    </row>
    <row r="1182" spans="1:16" ht="18" x14ac:dyDescent="0.25">
      <c r="B1182" s="53"/>
      <c r="C1182" s="52"/>
      <c r="D1182" s="62"/>
      <c r="E1182" s="63"/>
      <c r="F1182" s="63"/>
      <c r="G1182" s="63"/>
      <c r="H1182" s="63"/>
    </row>
    <row r="1183" spans="1:16" ht="18" x14ac:dyDescent="0.25">
      <c r="A1183" s="94" t="s">
        <v>74</v>
      </c>
      <c r="B1183" s="66"/>
      <c r="C1183" s="95"/>
      <c r="D1183" s="96"/>
      <c r="E1183" s="97"/>
      <c r="F1183" s="97"/>
      <c r="G1183" s="97"/>
      <c r="H1183" s="97"/>
    </row>
    <row r="1184" spans="1:16" x14ac:dyDescent="0.25">
      <c r="B1184" s="50" t="s">
        <v>45</v>
      </c>
    </row>
    <row r="1185" spans="2:8" x14ac:dyDescent="0.25">
      <c r="B1185" s="50" t="s">
        <v>46</v>
      </c>
    </row>
    <row r="1186" spans="2:8" ht="15.75" thickBot="1" x14ac:dyDescent="0.3">
      <c r="B1186" s="1" t="s">
        <v>0</v>
      </c>
      <c r="C1186" s="1">
        <v>5.85</v>
      </c>
      <c r="D1186" s="1"/>
      <c r="E1186" s="1" t="s">
        <v>1</v>
      </c>
      <c r="F1186" s="1">
        <f>300000000/C1186/10^9</f>
        <v>5.1282051282051287E-2</v>
      </c>
      <c r="G1186" s="1"/>
      <c r="H1186" s="1"/>
    </row>
    <row r="1187" spans="2:8" x14ac:dyDescent="0.25">
      <c r="B1187" s="2" t="s">
        <v>2</v>
      </c>
      <c r="C1187" s="3" t="s">
        <v>3</v>
      </c>
      <c r="D1187" s="3" t="s">
        <v>4</v>
      </c>
      <c r="E1187" s="4" t="s">
        <v>5</v>
      </c>
      <c r="F1187" s="4" t="s">
        <v>6</v>
      </c>
      <c r="G1187" s="5" t="s">
        <v>7</v>
      </c>
      <c r="H1187" s="6" t="s">
        <v>8</v>
      </c>
    </row>
    <row r="1188" spans="2:8" x14ac:dyDescent="0.25">
      <c r="B1188" s="7" t="s">
        <v>62</v>
      </c>
      <c r="C1188" s="8"/>
      <c r="D1188" s="9"/>
      <c r="E1188" s="9"/>
      <c r="F1188" s="9"/>
      <c r="G1188" s="9"/>
      <c r="H1188" s="10"/>
    </row>
    <row r="1189" spans="2:8" x14ac:dyDescent="0.25">
      <c r="B1189" s="11" t="s">
        <v>9</v>
      </c>
      <c r="C1189" s="12">
        <v>1</v>
      </c>
      <c r="D1189" s="9" t="s">
        <v>10</v>
      </c>
      <c r="E1189" s="13">
        <v>1</v>
      </c>
      <c r="F1189" s="13">
        <v>1</v>
      </c>
      <c r="G1189" s="13">
        <v>1</v>
      </c>
      <c r="H1189" s="14">
        <v>1</v>
      </c>
    </row>
    <row r="1190" spans="2:8" x14ac:dyDescent="0.25">
      <c r="B1190" s="11" t="s">
        <v>11</v>
      </c>
      <c r="C1190" s="12">
        <f>$C$1</f>
        <v>26</v>
      </c>
      <c r="D1190" s="9" t="s">
        <v>12</v>
      </c>
      <c r="E1190" s="13">
        <f t="shared" ref="E1190:H1192" si="56">$C1190</f>
        <v>26</v>
      </c>
      <c r="F1190" s="13">
        <f t="shared" si="56"/>
        <v>26</v>
      </c>
      <c r="G1190" s="13">
        <f t="shared" si="56"/>
        <v>26</v>
      </c>
      <c r="H1190" s="15">
        <f t="shared" si="56"/>
        <v>26</v>
      </c>
    </row>
    <row r="1191" spans="2:8" x14ac:dyDescent="0.25">
      <c r="B1191" s="11" t="s">
        <v>13</v>
      </c>
      <c r="C1191" s="12">
        <v>0</v>
      </c>
      <c r="D1191" s="9" t="s">
        <v>14</v>
      </c>
      <c r="E1191" s="13">
        <f t="shared" si="56"/>
        <v>0</v>
      </c>
      <c r="F1191" s="13">
        <f t="shared" si="56"/>
        <v>0</v>
      </c>
      <c r="G1191" s="13">
        <f t="shared" si="56"/>
        <v>0</v>
      </c>
      <c r="H1191" s="15">
        <f t="shared" si="56"/>
        <v>0</v>
      </c>
    </row>
    <row r="1192" spans="2:8" x14ac:dyDescent="0.25">
      <c r="B1192" s="11" t="s">
        <v>15</v>
      </c>
      <c r="C1192" s="12">
        <v>30</v>
      </c>
      <c r="D1192" s="9" t="s">
        <v>14</v>
      </c>
      <c r="E1192" s="13">
        <f t="shared" si="56"/>
        <v>30</v>
      </c>
      <c r="F1192" s="13">
        <f t="shared" si="56"/>
        <v>30</v>
      </c>
      <c r="G1192" s="13">
        <f t="shared" si="56"/>
        <v>30</v>
      </c>
      <c r="H1192" s="15">
        <f t="shared" si="56"/>
        <v>30</v>
      </c>
    </row>
    <row r="1193" spans="2:8" x14ac:dyDescent="0.25">
      <c r="B1193" s="11" t="s">
        <v>16</v>
      </c>
      <c r="C1193" s="16">
        <v>0</v>
      </c>
      <c r="D1193" s="9" t="s">
        <v>17</v>
      </c>
      <c r="E1193" s="13">
        <v>0</v>
      </c>
      <c r="F1193" s="13">
        <v>0</v>
      </c>
      <c r="G1193" s="13">
        <v>0</v>
      </c>
      <c r="H1193" s="15">
        <v>0</v>
      </c>
    </row>
    <row r="1194" spans="2:8" ht="15.75" thickBot="1" x14ac:dyDescent="0.3">
      <c r="B1194" s="17" t="s">
        <v>110</v>
      </c>
      <c r="C1194" s="18"/>
      <c r="D1194" s="19" t="s">
        <v>18</v>
      </c>
      <c r="E1194" s="18">
        <f>E1190-SUM(E1191:E1193)-10*LOG10(E1189/1)</f>
        <v>-4</v>
      </c>
      <c r="F1194" s="18">
        <f>F1190-SUM(F1191:F1193)-10*LOG10(F1189/1)</f>
        <v>-4</v>
      </c>
      <c r="G1194" s="18">
        <f>G1190-SUM(G1191:G1193)-10*LOG10(G1189/1)</f>
        <v>-4</v>
      </c>
      <c r="H1194" s="32">
        <f>H1190-SUM(H1191:H1193)-10*LOG10(H1189/1)</f>
        <v>-4</v>
      </c>
    </row>
    <row r="1195" spans="2:8" ht="15.75" thickBot="1" x14ac:dyDescent="0.3">
      <c r="B1195" s="20"/>
      <c r="C1195" s="21"/>
      <c r="D1195" s="22"/>
      <c r="E1195" s="23"/>
      <c r="F1195" s="24"/>
      <c r="G1195" s="25"/>
      <c r="H1195" s="1"/>
    </row>
    <row r="1196" spans="2:8" x14ac:dyDescent="0.25">
      <c r="B1196" s="26" t="s">
        <v>75</v>
      </c>
      <c r="C1196" s="27"/>
      <c r="D1196" s="28"/>
      <c r="E1196" s="27"/>
      <c r="F1196" s="27"/>
      <c r="G1196" s="27"/>
      <c r="H1196" s="29"/>
    </row>
    <row r="1197" spans="2:8" x14ac:dyDescent="0.25">
      <c r="B1197" s="7" t="s">
        <v>19</v>
      </c>
      <c r="C1197" s="30">
        <v>8</v>
      </c>
      <c r="D1197" s="9" t="s">
        <v>10</v>
      </c>
      <c r="E1197" s="13">
        <f t="shared" ref="E1197:H1199" si="57">$C1197</f>
        <v>8</v>
      </c>
      <c r="F1197" s="13">
        <f t="shared" si="57"/>
        <v>8</v>
      </c>
      <c r="G1197" s="13">
        <f t="shared" si="57"/>
        <v>8</v>
      </c>
      <c r="H1197" s="15">
        <f t="shared" si="57"/>
        <v>8</v>
      </c>
    </row>
    <row r="1198" spans="2:8" x14ac:dyDescent="0.25">
      <c r="B1198" s="11" t="s">
        <v>73</v>
      </c>
      <c r="C1198" s="30">
        <v>-84</v>
      </c>
      <c r="D1198" s="9" t="s">
        <v>12</v>
      </c>
      <c r="E1198" s="13">
        <f t="shared" si="57"/>
        <v>-84</v>
      </c>
      <c r="F1198" s="13">
        <f t="shared" si="57"/>
        <v>-84</v>
      </c>
      <c r="G1198" s="13">
        <f t="shared" si="57"/>
        <v>-84</v>
      </c>
      <c r="H1198" s="15">
        <f t="shared" si="57"/>
        <v>-84</v>
      </c>
    </row>
    <row r="1199" spans="2:8" x14ac:dyDescent="0.25">
      <c r="B1199" s="11" t="s">
        <v>21</v>
      </c>
      <c r="C1199" s="30">
        <v>2</v>
      </c>
      <c r="D1199" s="9" t="s">
        <v>17</v>
      </c>
      <c r="E1199" s="13">
        <f t="shared" si="57"/>
        <v>2</v>
      </c>
      <c r="F1199" s="13">
        <f t="shared" si="57"/>
        <v>2</v>
      </c>
      <c r="G1199" s="13">
        <f t="shared" si="57"/>
        <v>2</v>
      </c>
      <c r="H1199" s="15">
        <f t="shared" si="57"/>
        <v>2</v>
      </c>
    </row>
    <row r="1200" spans="2:8" ht="15.75" thickBot="1" x14ac:dyDescent="0.3">
      <c r="B1200" s="17" t="s">
        <v>63</v>
      </c>
      <c r="C1200" s="31"/>
      <c r="D1200" s="19" t="s">
        <v>18</v>
      </c>
      <c r="E1200" s="18">
        <f>E1198-E1199-10*LOG10(E1197)</f>
        <v>-95.030899869919438</v>
      </c>
      <c r="F1200" s="18">
        <f>F1198-F1199-10*LOG10(F1197)</f>
        <v>-95.030899869919438</v>
      </c>
      <c r="G1200" s="18">
        <f>G1198-G1199-10*LOG10(G1197)</f>
        <v>-95.030899869919438</v>
      </c>
      <c r="H1200" s="32">
        <f>H1198-H1199-10*LOG10(H1197)</f>
        <v>-95.030899869919438</v>
      </c>
    </row>
    <row r="1201" spans="2:8" ht="15.75" thickBot="1" x14ac:dyDescent="0.3">
      <c r="B1201" s="20"/>
      <c r="C1201" s="23"/>
      <c r="D1201" s="22"/>
      <c r="E1201" s="23"/>
      <c r="F1201" s="24"/>
      <c r="G1201" s="25"/>
      <c r="H1201" s="1"/>
    </row>
    <row r="1202" spans="2:8" x14ac:dyDescent="0.25">
      <c r="B1202" s="26" t="s">
        <v>22</v>
      </c>
      <c r="C1202" s="33"/>
      <c r="D1202" s="34"/>
      <c r="E1202" s="33"/>
      <c r="F1202" s="33"/>
      <c r="G1202" s="33"/>
      <c r="H1202" s="29"/>
    </row>
    <row r="1203" spans="2:8" x14ac:dyDescent="0.25">
      <c r="B1203" s="11" t="s">
        <v>23</v>
      </c>
      <c r="C1203" s="35"/>
      <c r="D1203" s="36"/>
      <c r="E1203" s="37">
        <v>2</v>
      </c>
      <c r="F1203" s="37">
        <v>2</v>
      </c>
      <c r="G1203" s="37">
        <v>2</v>
      </c>
      <c r="H1203" s="38">
        <v>2</v>
      </c>
    </row>
    <row r="1204" spans="2:8" x14ac:dyDescent="0.25">
      <c r="B1204" s="11" t="s">
        <v>24</v>
      </c>
      <c r="C1204" s="35"/>
      <c r="D1204" s="36"/>
      <c r="E1204" s="13">
        <v>64</v>
      </c>
      <c r="F1204" s="13">
        <v>128</v>
      </c>
      <c r="G1204" s="13">
        <v>256</v>
      </c>
      <c r="H1204" s="15">
        <v>15</v>
      </c>
    </row>
    <row r="1205" spans="2:8" x14ac:dyDescent="0.25">
      <c r="B1205" s="11" t="s">
        <v>25</v>
      </c>
      <c r="C1205" s="35"/>
      <c r="D1205" s="36"/>
      <c r="E1205" s="37">
        <v>3.8</v>
      </c>
      <c r="F1205" s="37">
        <v>3.3</v>
      </c>
      <c r="G1205" s="37">
        <v>2.8</v>
      </c>
      <c r="H1205" s="38">
        <v>2.7</v>
      </c>
    </row>
    <row r="1206" spans="2:8" x14ac:dyDescent="0.25">
      <c r="B1206" s="11" t="s">
        <v>26</v>
      </c>
      <c r="C1206" s="35"/>
      <c r="D1206" s="36"/>
      <c r="E1206" s="13">
        <v>128</v>
      </c>
      <c r="F1206" s="13">
        <v>256</v>
      </c>
      <c r="G1206" s="13">
        <v>1024</v>
      </c>
      <c r="H1206" s="15">
        <v>1024</v>
      </c>
    </row>
    <row r="1207" spans="2:8" ht="15.75" thickBot="1" x14ac:dyDescent="0.3">
      <c r="B1207" s="39" t="s">
        <v>27</v>
      </c>
      <c r="C1207" s="18"/>
      <c r="D1207" s="19"/>
      <c r="E1207" s="40">
        <v>4.3</v>
      </c>
      <c r="F1207" s="40">
        <v>3.8</v>
      </c>
      <c r="G1207" s="40">
        <v>3.3</v>
      </c>
      <c r="H1207" s="41">
        <v>2.7</v>
      </c>
    </row>
    <row r="1208" spans="2:8" ht="15.75" thickBot="1" x14ac:dyDescent="0.3">
      <c r="B1208" s="1"/>
      <c r="C1208" s="1"/>
      <c r="D1208" s="1"/>
      <c r="E1208" s="1"/>
      <c r="F1208" s="1"/>
      <c r="G1208" s="1"/>
      <c r="H1208" s="1"/>
    </row>
    <row r="1209" spans="2:8" x14ac:dyDescent="0.25">
      <c r="B1209" s="26" t="s">
        <v>28</v>
      </c>
      <c r="C1209" s="27"/>
      <c r="D1209" s="28"/>
      <c r="E1209" s="27"/>
      <c r="F1209" s="27"/>
      <c r="G1209" s="27"/>
      <c r="H1209" s="29"/>
    </row>
    <row r="1210" spans="2:8" x14ac:dyDescent="0.25">
      <c r="B1210" s="11" t="s">
        <v>29</v>
      </c>
      <c r="C1210" s="12">
        <v>20</v>
      </c>
      <c r="D1210" s="9" t="s">
        <v>14</v>
      </c>
      <c r="E1210" s="13">
        <f>C1210</f>
        <v>20</v>
      </c>
      <c r="F1210" s="13">
        <f>E1210</f>
        <v>20</v>
      </c>
      <c r="G1210" s="13">
        <f>F1210</f>
        <v>20</v>
      </c>
      <c r="H1210" s="15">
        <f>G1210</f>
        <v>20</v>
      </c>
    </row>
    <row r="1211" spans="2:8" x14ac:dyDescent="0.25">
      <c r="B1211" s="7" t="s">
        <v>30</v>
      </c>
      <c r="C1211" s="35"/>
      <c r="D1211" s="36" t="s">
        <v>18</v>
      </c>
      <c r="E1211" s="35">
        <f>E1200-E1210</f>
        <v>-115.03089986991944</v>
      </c>
      <c r="F1211" s="35">
        <f>F1200-F1210</f>
        <v>-115.03089986991944</v>
      </c>
      <c r="G1211" s="35">
        <f>G1200-G1210</f>
        <v>-115.03089986991944</v>
      </c>
      <c r="H1211" s="42">
        <f>H1200-H1210</f>
        <v>-115.03089986991944</v>
      </c>
    </row>
    <row r="1212" spans="2:8" x14ac:dyDescent="0.25">
      <c r="B1212" s="11" t="s">
        <v>66</v>
      </c>
      <c r="C1212" s="8"/>
      <c r="D1212" s="9"/>
      <c r="E1212" s="13"/>
      <c r="F1212" s="13"/>
      <c r="G1212" s="13"/>
      <c r="H1212" s="15"/>
    </row>
    <row r="1213" spans="2:8" x14ac:dyDescent="0.25">
      <c r="B1213" s="43" t="s">
        <v>32</v>
      </c>
      <c r="C1213" s="44"/>
      <c r="D1213" s="9" t="s">
        <v>18</v>
      </c>
      <c r="E1213" s="13">
        <f>E1211</f>
        <v>-115.03089986991944</v>
      </c>
      <c r="F1213" s="13">
        <f>F1211</f>
        <v>-115.03089986991944</v>
      </c>
      <c r="G1213" s="13">
        <f>G1211</f>
        <v>-115.03089986991944</v>
      </c>
      <c r="H1213" s="15">
        <f>H1211</f>
        <v>-115.03089986991944</v>
      </c>
    </row>
    <row r="1214" spans="2:8" x14ac:dyDescent="0.25">
      <c r="B1214" s="7" t="s">
        <v>39</v>
      </c>
      <c r="C1214" s="13"/>
      <c r="D1214" s="47" t="s">
        <v>14</v>
      </c>
      <c r="E1214" s="35">
        <f>-E1213+E1194</f>
        <v>111.03089986991944</v>
      </c>
      <c r="F1214" s="35">
        <f>-F1213+F1194</f>
        <v>111.03089986991944</v>
      </c>
      <c r="G1214" s="35">
        <f>-G1213+G1194</f>
        <v>111.03089986991944</v>
      </c>
      <c r="H1214" s="42">
        <f>-H1213+H1194</f>
        <v>111.03089986991944</v>
      </c>
    </row>
    <row r="1215" spans="2:8" x14ac:dyDescent="0.25">
      <c r="B1215" s="11" t="s">
        <v>33</v>
      </c>
      <c r="C1215" s="8"/>
      <c r="D1215" s="48" t="s">
        <v>14</v>
      </c>
      <c r="E1215" s="13">
        <f>-10*E1203*LOG(0.3/(4*PI()*E1204*$C$5),10)</f>
        <v>83.908488987370035</v>
      </c>
      <c r="F1215" s="13">
        <f>-10*F1203*LOG(0.3/(4*PI()*F1204*$C$5),10)</f>
        <v>89.929088900649646</v>
      </c>
      <c r="G1215" s="13">
        <f>-10*G1203*LOG(0.3/(4*PI()*G1204*$C$5),10)</f>
        <v>95.949688813929271</v>
      </c>
      <c r="H1215" s="15">
        <f>-10*H1203*LOG(0.3/(4*PI()*H1204*$C$5),10)</f>
        <v>71.306714688805911</v>
      </c>
    </row>
    <row r="1216" spans="2:8" x14ac:dyDescent="0.25">
      <c r="B1216" s="11" t="s">
        <v>41</v>
      </c>
      <c r="C1216" s="8"/>
      <c r="D1216" s="48" t="s">
        <v>14</v>
      </c>
      <c r="E1216" s="13">
        <f>-E1214+E1215</f>
        <v>-27.122410882549403</v>
      </c>
      <c r="F1216" s="13">
        <f>-F1214+F1215</f>
        <v>-21.101810969269792</v>
      </c>
      <c r="G1216" s="13">
        <f>-G1214+G1215</f>
        <v>-15.081211055990167</v>
      </c>
      <c r="H1216" s="15">
        <f>-H1214+H1215</f>
        <v>-39.724185181113526</v>
      </c>
    </row>
    <row r="1217" spans="2:8" x14ac:dyDescent="0.25">
      <c r="B1217" s="11" t="s">
        <v>34</v>
      </c>
      <c r="C1217" s="8"/>
      <c r="D1217" s="48" t="s">
        <v>14</v>
      </c>
      <c r="E1217" s="13">
        <f>E1215+10*E1205*LOG(E1206/E1204,10)</f>
        <v>95.347628822601322</v>
      </c>
      <c r="F1217" s="13">
        <f>F1215+10*F1205*LOG(F1206/F1204,10)</f>
        <v>99.863078757561027</v>
      </c>
      <c r="G1217" s="13">
        <f>G1215+10*G1205*LOG(G1206/G1204,10)</f>
        <v>112.80736857111222</v>
      </c>
      <c r="H1217" s="15">
        <f>H1215+10*H1205*LOG(H1206/H1204,10)</f>
        <v>120.83034952357744</v>
      </c>
    </row>
    <row r="1218" spans="2:8" x14ac:dyDescent="0.25">
      <c r="B1218" s="11" t="s">
        <v>41</v>
      </c>
      <c r="C1218" s="8"/>
      <c r="D1218" s="48" t="s">
        <v>14</v>
      </c>
      <c r="E1218" s="13">
        <f>-E1214+E1217</f>
        <v>-15.683271047318115</v>
      </c>
      <c r="F1218" s="13">
        <f>-F1214+F1217</f>
        <v>-11.167821112358411</v>
      </c>
      <c r="G1218" s="13">
        <f>-G1214+G1217</f>
        <v>1.7764687011927833</v>
      </c>
      <c r="H1218" s="15">
        <f>-H1214+H1217</f>
        <v>9.7994496536580016</v>
      </c>
    </row>
    <row r="1219" spans="2:8" ht="18" x14ac:dyDescent="0.25">
      <c r="B1219" s="7" t="s">
        <v>69</v>
      </c>
      <c r="C1219" s="44"/>
      <c r="D1219" s="47" t="s">
        <v>14</v>
      </c>
      <c r="E1219" s="56">
        <f>IF(E1218&lt;0,E$26*POWER(10,-E1218/(10*E$27)),IF(E1216&lt;0,E$24*POWER(10,-E1216/(10*E$25)),0.3*POWER(10,E1214/(10*E$23))/(4*PI()*$C$5)))</f>
        <v>296.44027215208939</v>
      </c>
      <c r="F1219" s="56">
        <f>IF(F1218&lt;0,F$26*POWER(10,-F1218/(10*F$27)),IF(F1216&lt;0,F$24*POWER(10,-F1216/(10*F$25)),0.3*POWER(10,F1214/(10*F$23))/(4*PI()*$C$5)))</f>
        <v>503.65134095657407</v>
      </c>
      <c r="G1219" s="56">
        <f>IF(G1218&lt;0,G$26*POWER(10,-G1218/(10*G$27)),IF(G1216&lt;0,G$24*POWER(10,-G1216/(10*G$25)),0.3*POWER(10,G1214/(10*G$23))/(4*PI()*$C$5)))</f>
        <v>884.81941985855212</v>
      </c>
      <c r="H1219" s="57">
        <f>IF(H1218&lt;0,H$26*POWER(10,-H1218/(10*H$27)),IF(H1216&lt;0,H$24*POWER(10,-H1216/(10*H$25)),0.3*POWER(10,H1214/(10*H$23))/(4*PI()*$C$5)))</f>
        <v>443.97383557890299</v>
      </c>
    </row>
    <row r="1220" spans="2:8" ht="18" x14ac:dyDescent="0.25">
      <c r="B1220" s="51"/>
      <c r="C1220" s="52"/>
      <c r="D1220" s="53"/>
      <c r="E1220" s="54"/>
      <c r="F1220" s="54"/>
      <c r="G1220" s="54"/>
      <c r="H1220" s="54"/>
    </row>
    <row r="1221" spans="2:8" x14ac:dyDescent="0.25">
      <c r="B1221" s="51" t="s">
        <v>47</v>
      </c>
    </row>
    <row r="1222" spans="2:8" ht="15.75" thickBot="1" x14ac:dyDescent="0.3">
      <c r="B1222" s="1" t="s">
        <v>0</v>
      </c>
      <c r="C1222" s="1">
        <v>5.85</v>
      </c>
      <c r="D1222" s="1"/>
      <c r="E1222" s="1" t="s">
        <v>1</v>
      </c>
      <c r="F1222" s="1">
        <f>300000000/C1222/10^9</f>
        <v>5.1282051282051287E-2</v>
      </c>
      <c r="G1222" s="1"/>
      <c r="H1222" s="1"/>
    </row>
    <row r="1223" spans="2:8" x14ac:dyDescent="0.25">
      <c r="B1223" s="2" t="s">
        <v>2</v>
      </c>
      <c r="C1223" s="3" t="s">
        <v>3</v>
      </c>
      <c r="D1223" s="3" t="s">
        <v>4</v>
      </c>
      <c r="E1223" s="4" t="s">
        <v>5</v>
      </c>
      <c r="F1223" s="4" t="s">
        <v>6</v>
      </c>
      <c r="G1223" s="5" t="s">
        <v>7</v>
      </c>
      <c r="H1223" s="6" t="s">
        <v>8</v>
      </c>
    </row>
    <row r="1224" spans="2:8" x14ac:dyDescent="0.25">
      <c r="B1224" s="7" t="s">
        <v>42</v>
      </c>
      <c r="C1224" s="8"/>
      <c r="D1224" s="9"/>
      <c r="E1224" s="9"/>
      <c r="F1224" s="9"/>
      <c r="G1224" s="9"/>
      <c r="H1224" s="10"/>
    </row>
    <row r="1225" spans="2:8" x14ac:dyDescent="0.25">
      <c r="B1225" s="11" t="s">
        <v>9</v>
      </c>
      <c r="C1225" s="12">
        <v>20</v>
      </c>
      <c r="D1225" s="9" t="s">
        <v>10</v>
      </c>
      <c r="E1225" s="13">
        <f>C1225</f>
        <v>20</v>
      </c>
      <c r="F1225" s="13">
        <f>E1225</f>
        <v>20</v>
      </c>
      <c r="G1225" s="13">
        <f>F1225</f>
        <v>20</v>
      </c>
      <c r="H1225" s="49">
        <f>G1225</f>
        <v>20</v>
      </c>
    </row>
    <row r="1226" spans="2:8" x14ac:dyDescent="0.25">
      <c r="B1226" s="11" t="s">
        <v>11</v>
      </c>
      <c r="C1226" s="12">
        <f>$C$1</f>
        <v>26</v>
      </c>
      <c r="D1226" s="9" t="s">
        <v>12</v>
      </c>
      <c r="E1226" s="13">
        <f t="shared" ref="E1226:H1228" si="58">$C1226</f>
        <v>26</v>
      </c>
      <c r="F1226" s="13">
        <f t="shared" si="58"/>
        <v>26</v>
      </c>
      <c r="G1226" s="13">
        <f t="shared" si="58"/>
        <v>26</v>
      </c>
      <c r="H1226" s="15">
        <f t="shared" si="58"/>
        <v>26</v>
      </c>
    </row>
    <row r="1227" spans="2:8" x14ac:dyDescent="0.25">
      <c r="B1227" s="11" t="s">
        <v>13</v>
      </c>
      <c r="C1227" s="12">
        <v>0</v>
      </c>
      <c r="D1227" s="9" t="s">
        <v>14</v>
      </c>
      <c r="E1227" s="13">
        <f t="shared" si="58"/>
        <v>0</v>
      </c>
      <c r="F1227" s="13">
        <f t="shared" si="58"/>
        <v>0</v>
      </c>
      <c r="G1227" s="13">
        <f t="shared" si="58"/>
        <v>0</v>
      </c>
      <c r="H1227" s="15">
        <f t="shared" si="58"/>
        <v>0</v>
      </c>
    </row>
    <row r="1228" spans="2:8" x14ac:dyDescent="0.25">
      <c r="B1228" s="11" t="s">
        <v>15</v>
      </c>
      <c r="C1228" s="12">
        <v>30</v>
      </c>
      <c r="D1228" s="9" t="s">
        <v>14</v>
      </c>
      <c r="E1228" s="13">
        <f t="shared" si="58"/>
        <v>30</v>
      </c>
      <c r="F1228" s="13">
        <f t="shared" si="58"/>
        <v>30</v>
      </c>
      <c r="G1228" s="13">
        <f t="shared" si="58"/>
        <v>30</v>
      </c>
      <c r="H1228" s="15">
        <f t="shared" si="58"/>
        <v>30</v>
      </c>
    </row>
    <row r="1229" spans="2:8" x14ac:dyDescent="0.25">
      <c r="B1229" s="11" t="s">
        <v>16</v>
      </c>
      <c r="C1229" s="16">
        <v>0</v>
      </c>
      <c r="D1229" s="9" t="s">
        <v>17</v>
      </c>
      <c r="E1229" s="13">
        <v>0</v>
      </c>
      <c r="F1229" s="13">
        <v>0</v>
      </c>
      <c r="G1229" s="13">
        <v>0</v>
      </c>
      <c r="H1229" s="15">
        <v>0</v>
      </c>
    </row>
    <row r="1230" spans="2:8" ht="15.75" thickBot="1" x14ac:dyDescent="0.3">
      <c r="B1230" s="17" t="s">
        <v>110</v>
      </c>
      <c r="C1230" s="18"/>
      <c r="D1230" s="19" t="s">
        <v>18</v>
      </c>
      <c r="E1230" s="18">
        <f>E1226-SUM(E1227:E1229)-10*LOG10(C1225/1)</f>
        <v>-17.010299956639813</v>
      </c>
      <c r="F1230" s="18">
        <f>F1226-SUM(F1227:F1229)-10*LOG10(F1225/1)</f>
        <v>-17.010299956639813</v>
      </c>
      <c r="G1230" s="18">
        <f>G1226-SUM(G1227:G1229)-10*LOG10(G1225/1)</f>
        <v>-17.010299956639813</v>
      </c>
      <c r="H1230" s="32">
        <f>H1226-SUM(H1227:H1229)-10*LOG10(H1225/1)</f>
        <v>-17.010299956639813</v>
      </c>
    </row>
    <row r="1231" spans="2:8" ht="15.75" thickBot="1" x14ac:dyDescent="0.3">
      <c r="B1231" s="20"/>
      <c r="C1231" s="21"/>
      <c r="D1231" s="22"/>
      <c r="E1231" s="23"/>
      <c r="F1231" s="24"/>
      <c r="G1231" s="25"/>
      <c r="H1231" s="1"/>
    </row>
    <row r="1232" spans="2:8" x14ac:dyDescent="0.25">
      <c r="B1232" s="26" t="s">
        <v>75</v>
      </c>
      <c r="C1232" s="27"/>
      <c r="D1232" s="28"/>
      <c r="E1232" s="27"/>
      <c r="F1232" s="27"/>
      <c r="G1232" s="27"/>
      <c r="H1232" s="29"/>
    </row>
    <row r="1233" spans="2:8" x14ac:dyDescent="0.25">
      <c r="B1233" s="7" t="s">
        <v>19</v>
      </c>
      <c r="C1233" s="30">
        <v>8</v>
      </c>
      <c r="D1233" s="9" t="s">
        <v>10</v>
      </c>
      <c r="E1233" s="13">
        <f t="shared" ref="E1233:H1235" si="59">$C1233</f>
        <v>8</v>
      </c>
      <c r="F1233" s="13">
        <f t="shared" si="59"/>
        <v>8</v>
      </c>
      <c r="G1233" s="13">
        <f t="shared" si="59"/>
        <v>8</v>
      </c>
      <c r="H1233" s="15">
        <f t="shared" si="59"/>
        <v>8</v>
      </c>
    </row>
    <row r="1234" spans="2:8" x14ac:dyDescent="0.25">
      <c r="B1234" s="11" t="s">
        <v>73</v>
      </c>
      <c r="C1234" s="30">
        <v>-84</v>
      </c>
      <c r="D1234" s="9" t="s">
        <v>12</v>
      </c>
      <c r="E1234" s="13">
        <f t="shared" si="59"/>
        <v>-84</v>
      </c>
      <c r="F1234" s="13">
        <f t="shared" si="59"/>
        <v>-84</v>
      </c>
      <c r="G1234" s="13">
        <f t="shared" si="59"/>
        <v>-84</v>
      </c>
      <c r="H1234" s="15">
        <f t="shared" si="59"/>
        <v>-84</v>
      </c>
    </row>
    <row r="1235" spans="2:8" x14ac:dyDescent="0.25">
      <c r="B1235" s="11" t="s">
        <v>21</v>
      </c>
      <c r="C1235" s="30">
        <v>2</v>
      </c>
      <c r="D1235" s="9" t="s">
        <v>17</v>
      </c>
      <c r="E1235" s="13">
        <f t="shared" si="59"/>
        <v>2</v>
      </c>
      <c r="F1235" s="13">
        <f t="shared" si="59"/>
        <v>2</v>
      </c>
      <c r="G1235" s="13">
        <f t="shared" si="59"/>
        <v>2</v>
      </c>
      <c r="H1235" s="15">
        <f t="shared" si="59"/>
        <v>2</v>
      </c>
    </row>
    <row r="1236" spans="2:8" ht="15.75" thickBot="1" x14ac:dyDescent="0.3">
      <c r="B1236" s="17" t="s">
        <v>63</v>
      </c>
      <c r="C1236" s="31"/>
      <c r="D1236" s="19" t="s">
        <v>18</v>
      </c>
      <c r="E1236" s="18">
        <f>E1234-E1235-10*LOG10(E1233)</f>
        <v>-95.030899869919438</v>
      </c>
      <c r="F1236" s="18">
        <f>F1234-F1235-10*LOG10(F1233)</f>
        <v>-95.030899869919438</v>
      </c>
      <c r="G1236" s="18">
        <f>G1234-G1235-10*LOG10(G1233)</f>
        <v>-95.030899869919438</v>
      </c>
      <c r="H1236" s="32">
        <f>H1234-H1235-10*LOG10(H1233)</f>
        <v>-95.030899869919438</v>
      </c>
    </row>
    <row r="1237" spans="2:8" ht="15.75" thickBot="1" x14ac:dyDescent="0.3">
      <c r="B1237" s="20"/>
      <c r="C1237" s="23"/>
      <c r="D1237" s="22"/>
      <c r="E1237" s="23"/>
      <c r="F1237" s="24"/>
      <c r="G1237" s="25"/>
      <c r="H1237" s="1"/>
    </row>
    <row r="1238" spans="2:8" x14ac:dyDescent="0.25">
      <c r="B1238" s="26" t="s">
        <v>22</v>
      </c>
      <c r="C1238" s="33"/>
      <c r="D1238" s="34"/>
      <c r="E1238" s="33"/>
      <c r="F1238" s="33"/>
      <c r="G1238" s="33"/>
      <c r="H1238" s="29"/>
    </row>
    <row r="1239" spans="2:8" x14ac:dyDescent="0.25">
      <c r="B1239" s="11" t="s">
        <v>23</v>
      </c>
      <c r="C1239" s="35"/>
      <c r="D1239" s="36"/>
      <c r="E1239" s="37">
        <v>2</v>
      </c>
      <c r="F1239" s="37">
        <v>2</v>
      </c>
      <c r="G1239" s="37">
        <v>2</v>
      </c>
      <c r="H1239" s="38">
        <v>2</v>
      </c>
    </row>
    <row r="1240" spans="2:8" x14ac:dyDescent="0.25">
      <c r="B1240" s="11" t="s">
        <v>24</v>
      </c>
      <c r="C1240" s="35"/>
      <c r="D1240" s="36"/>
      <c r="E1240" s="13">
        <v>64</v>
      </c>
      <c r="F1240" s="13">
        <v>128</v>
      </c>
      <c r="G1240" s="13">
        <v>256</v>
      </c>
      <c r="H1240" s="15">
        <v>15</v>
      </c>
    </row>
    <row r="1241" spans="2:8" x14ac:dyDescent="0.25">
      <c r="B1241" s="11" t="s">
        <v>25</v>
      </c>
      <c r="C1241" s="35"/>
      <c r="D1241" s="36"/>
      <c r="E1241" s="37">
        <v>3.8</v>
      </c>
      <c r="F1241" s="37">
        <v>3.3</v>
      </c>
      <c r="G1241" s="37">
        <v>2.8</v>
      </c>
      <c r="H1241" s="38">
        <v>2.7</v>
      </c>
    </row>
    <row r="1242" spans="2:8" x14ac:dyDescent="0.25">
      <c r="B1242" s="11" t="s">
        <v>26</v>
      </c>
      <c r="C1242" s="35"/>
      <c r="D1242" s="36"/>
      <c r="E1242" s="13">
        <v>128</v>
      </c>
      <c r="F1242" s="13">
        <v>256</v>
      </c>
      <c r="G1242" s="13">
        <v>1024</v>
      </c>
      <c r="H1242" s="15">
        <v>1024</v>
      </c>
    </row>
    <row r="1243" spans="2:8" ht="15.75" thickBot="1" x14ac:dyDescent="0.3">
      <c r="B1243" s="39" t="s">
        <v>27</v>
      </c>
      <c r="C1243" s="18"/>
      <c r="D1243" s="19"/>
      <c r="E1243" s="40">
        <v>4.3</v>
      </c>
      <c r="F1243" s="40">
        <v>3.8</v>
      </c>
      <c r="G1243" s="40">
        <v>3.3</v>
      </c>
      <c r="H1243" s="41">
        <v>2.7</v>
      </c>
    </row>
    <row r="1244" spans="2:8" ht="15.75" thickBot="1" x14ac:dyDescent="0.3">
      <c r="B1244" s="1"/>
      <c r="C1244" s="1"/>
      <c r="D1244" s="1"/>
      <c r="E1244" s="1"/>
      <c r="F1244" s="1"/>
      <c r="G1244" s="1"/>
      <c r="H1244" s="1"/>
    </row>
    <row r="1245" spans="2:8" x14ac:dyDescent="0.25">
      <c r="B1245" s="26" t="s">
        <v>28</v>
      </c>
      <c r="C1245" s="27"/>
      <c r="D1245" s="28"/>
      <c r="E1245" s="27"/>
      <c r="F1245" s="27"/>
      <c r="G1245" s="27"/>
      <c r="H1245" s="29"/>
    </row>
    <row r="1246" spans="2:8" x14ac:dyDescent="0.25">
      <c r="B1246" s="11" t="s">
        <v>29</v>
      </c>
      <c r="C1246" s="12">
        <v>20</v>
      </c>
      <c r="D1246" s="9" t="s">
        <v>14</v>
      </c>
      <c r="E1246" s="13">
        <f>C1246</f>
        <v>20</v>
      </c>
      <c r="F1246" s="13">
        <f>E1246</f>
        <v>20</v>
      </c>
      <c r="G1246" s="13">
        <f>F1246</f>
        <v>20</v>
      </c>
      <c r="H1246" s="15">
        <f>G1246</f>
        <v>20</v>
      </c>
    </row>
    <row r="1247" spans="2:8" x14ac:dyDescent="0.25">
      <c r="B1247" s="7" t="s">
        <v>30</v>
      </c>
      <c r="C1247" s="35"/>
      <c r="D1247" s="36" t="s">
        <v>18</v>
      </c>
      <c r="E1247" s="35">
        <f>E1236-E1246</f>
        <v>-115.03089986991944</v>
      </c>
      <c r="F1247" s="35">
        <f>F1236-F1246</f>
        <v>-115.03089986991944</v>
      </c>
      <c r="G1247" s="35">
        <f>G1236-G1246</f>
        <v>-115.03089986991944</v>
      </c>
      <c r="H1247" s="42">
        <f>H1236-H1246</f>
        <v>-115.03089986991944</v>
      </c>
    </row>
    <row r="1248" spans="2:8" x14ac:dyDescent="0.25">
      <c r="B1248" s="11" t="s">
        <v>66</v>
      </c>
      <c r="C1248" s="8"/>
      <c r="D1248" s="9"/>
      <c r="E1248" s="13"/>
      <c r="F1248" s="13"/>
      <c r="G1248" s="13"/>
      <c r="H1248" s="15"/>
    </row>
    <row r="1249" spans="2:8" x14ac:dyDescent="0.25">
      <c r="B1249" s="43" t="s">
        <v>32</v>
      </c>
      <c r="C1249" s="44"/>
      <c r="D1249" s="9" t="s">
        <v>18</v>
      </c>
      <c r="E1249" s="13">
        <f>E1247</f>
        <v>-115.03089986991944</v>
      </c>
      <c r="F1249" s="13">
        <f>F1247</f>
        <v>-115.03089986991944</v>
      </c>
      <c r="G1249" s="13">
        <f>G1247</f>
        <v>-115.03089986991944</v>
      </c>
      <c r="H1249" s="15">
        <f>H1247</f>
        <v>-115.03089986991944</v>
      </c>
    </row>
    <row r="1250" spans="2:8" x14ac:dyDescent="0.25">
      <c r="B1250" s="7" t="s">
        <v>39</v>
      </c>
      <c r="C1250" s="13"/>
      <c r="D1250" s="47" t="s">
        <v>14</v>
      </c>
      <c r="E1250" s="35">
        <f>-E1249+E1230</f>
        <v>98.020599913279625</v>
      </c>
      <c r="F1250" s="35">
        <f>-F1249+F1230</f>
        <v>98.020599913279625</v>
      </c>
      <c r="G1250" s="35">
        <f>-G1249+G1230</f>
        <v>98.020599913279625</v>
      </c>
      <c r="H1250" s="42">
        <f>-H1249+H1230</f>
        <v>98.020599913279625</v>
      </c>
    </row>
    <row r="1251" spans="2:8" x14ac:dyDescent="0.25">
      <c r="B1251" s="11" t="s">
        <v>33</v>
      </c>
      <c r="C1251" s="8"/>
      <c r="D1251" s="48" t="s">
        <v>14</v>
      </c>
      <c r="E1251" s="13">
        <f>-10*E1239*LOG(0.3/(4*PI()*E1240*$C$5),10)</f>
        <v>83.908488987370035</v>
      </c>
      <c r="F1251" s="13">
        <f>-10*F1239*LOG(0.3/(4*PI()*F1240*$C$5),10)</f>
        <v>89.929088900649646</v>
      </c>
      <c r="G1251" s="13">
        <f>-10*G1239*LOG(0.3/(4*PI()*G1240*$C$5),10)</f>
        <v>95.949688813929271</v>
      </c>
      <c r="H1251" s="15">
        <f>-10*H1239*LOG(0.3/(4*PI()*H1240*$C$5),10)</f>
        <v>71.306714688805911</v>
      </c>
    </row>
    <row r="1252" spans="2:8" x14ac:dyDescent="0.25">
      <c r="B1252" s="11" t="s">
        <v>41</v>
      </c>
      <c r="C1252" s="8"/>
      <c r="D1252" s="48" t="s">
        <v>14</v>
      </c>
      <c r="E1252" s="13">
        <f>-E1250+E1251</f>
        <v>-14.11211092590959</v>
      </c>
      <c r="F1252" s="13">
        <f>-F1250+F1251</f>
        <v>-8.0915110126299794</v>
      </c>
      <c r="G1252" s="13">
        <f>-G1250+G1251</f>
        <v>-2.0709110993503543</v>
      </c>
      <c r="H1252" s="15">
        <f>-H1250+H1251</f>
        <v>-26.713885224473714</v>
      </c>
    </row>
    <row r="1253" spans="2:8" x14ac:dyDescent="0.25">
      <c r="B1253" s="11" t="s">
        <v>34</v>
      </c>
      <c r="C1253" s="8"/>
      <c r="D1253" s="48" t="s">
        <v>14</v>
      </c>
      <c r="E1253" s="13">
        <f>E1251+10*E1241*LOG(E1242/E1240,10)</f>
        <v>95.347628822601322</v>
      </c>
      <c r="F1253" s="13">
        <f>F1251+10*F1241*LOG(F1242/F1240,10)</f>
        <v>99.863078757561027</v>
      </c>
      <c r="G1253" s="13">
        <f>G1251+10*G1241*LOG(G1242/G1240,10)</f>
        <v>112.80736857111222</v>
      </c>
      <c r="H1253" s="15">
        <f>H1251+10*H1241*LOG(H1242/H1240,10)</f>
        <v>120.83034952357744</v>
      </c>
    </row>
    <row r="1254" spans="2:8" x14ac:dyDescent="0.25">
      <c r="B1254" s="11" t="s">
        <v>41</v>
      </c>
      <c r="C1254" s="8"/>
      <c r="D1254" s="48" t="s">
        <v>14</v>
      </c>
      <c r="E1254" s="13">
        <f>-E1250+E1253</f>
        <v>-2.6729710906783026</v>
      </c>
      <c r="F1254" s="13">
        <f>-F1250+F1253</f>
        <v>1.842478844281402</v>
      </c>
      <c r="G1254" s="13">
        <f>-G1250+G1253</f>
        <v>14.786768657832596</v>
      </c>
      <c r="H1254" s="15">
        <f>-H1250+H1253</f>
        <v>22.809749610297814</v>
      </c>
    </row>
    <row r="1255" spans="2:8" ht="18" x14ac:dyDescent="0.25">
      <c r="B1255" s="7" t="s">
        <v>69</v>
      </c>
      <c r="C1255" s="44"/>
      <c r="D1255" s="47" t="s">
        <v>14</v>
      </c>
      <c r="E1255" s="56">
        <f>IF(E1254&lt;0,E$26*POWER(10,-E1254/(10*E$27)),IF(E1252&lt;0,E$24*POWER(10,-E1252/(10*E$25)),0.3*POWER(10,E1250/(10*E$23))/(4*PI()*$C$5)))</f>
        <v>147.69714078182125</v>
      </c>
      <c r="F1255" s="56">
        <f>IF(F1254&lt;0,F$26*POWER(10,-F1254/(10*F$27)),IF(F1252&lt;0,F$24*POWER(10,-F1252/(10*F$25)),0.3*POWER(10,F1250/(10*F$23))/(4*PI()*$C$5)))</f>
        <v>225.11647154961193</v>
      </c>
      <c r="G1255" s="56">
        <f>IF(G1254&lt;0,G$26*POWER(10,-G1254/(10*G$27)),IF(G1252&lt;0,G$24*POWER(10,-G1252/(10*G$25)),0.3*POWER(10,G1250/(10*G$23))/(4*PI()*$C$5)))</f>
        <v>303.52961846792414</v>
      </c>
      <c r="H1255" s="57">
        <f>IF(H1254&lt;0,H$26*POWER(10,-H1254/(10*H$27)),IF(H1252&lt;0,H$24*POWER(10,-H1252/(10*H$25)),0.3*POWER(10,H1250/(10*H$23))/(4*PI()*$C$5)))</f>
        <v>146.38427142482954</v>
      </c>
    </row>
    <row r="1256" spans="2:8" ht="18" x14ac:dyDescent="0.25">
      <c r="B1256" s="53"/>
      <c r="C1256" s="52"/>
      <c r="D1256" s="53"/>
      <c r="E1256" s="54"/>
      <c r="F1256" s="54"/>
      <c r="G1256" s="54"/>
      <c r="H1256" s="54"/>
    </row>
    <row r="1257" spans="2:8" x14ac:dyDescent="0.25">
      <c r="B1257" s="50" t="s">
        <v>49</v>
      </c>
    </row>
    <row r="1258" spans="2:8" x14ac:dyDescent="0.25">
      <c r="B1258" s="50" t="s">
        <v>48</v>
      </c>
    </row>
    <row r="1259" spans="2:8" ht="15.75" thickBot="1" x14ac:dyDescent="0.3">
      <c r="B1259" s="1" t="s">
        <v>0</v>
      </c>
      <c r="C1259" s="1">
        <v>5.85</v>
      </c>
      <c r="D1259" s="1"/>
      <c r="E1259" s="1" t="s">
        <v>1</v>
      </c>
      <c r="F1259" s="1">
        <f>300000000/C1259/10^9</f>
        <v>5.1282051282051287E-2</v>
      </c>
      <c r="G1259" s="1"/>
      <c r="H1259" s="1"/>
    </row>
    <row r="1260" spans="2:8" x14ac:dyDescent="0.25">
      <c r="B1260" s="2" t="s">
        <v>2</v>
      </c>
      <c r="C1260" s="3" t="s">
        <v>3</v>
      </c>
      <c r="D1260" s="3" t="s">
        <v>4</v>
      </c>
      <c r="E1260" s="4" t="s">
        <v>5</v>
      </c>
      <c r="F1260" s="4" t="s">
        <v>6</v>
      </c>
      <c r="G1260" s="5" t="s">
        <v>7</v>
      </c>
      <c r="H1260" s="6" t="s">
        <v>8</v>
      </c>
    </row>
    <row r="1261" spans="2:8" x14ac:dyDescent="0.25">
      <c r="B1261" s="7" t="s">
        <v>76</v>
      </c>
      <c r="C1261" s="8"/>
      <c r="D1261" s="9"/>
      <c r="E1261" s="9"/>
      <c r="F1261" s="9"/>
      <c r="G1261" s="9"/>
      <c r="H1261" s="10"/>
    </row>
    <row r="1262" spans="2:8" x14ac:dyDescent="0.25">
      <c r="B1262" s="11" t="s">
        <v>9</v>
      </c>
      <c r="C1262" s="12">
        <v>3</v>
      </c>
      <c r="D1262" s="9" t="s">
        <v>10</v>
      </c>
      <c r="E1262" s="13">
        <f>C1262</f>
        <v>3</v>
      </c>
      <c r="F1262" s="13">
        <f>E1262</f>
        <v>3</v>
      </c>
      <c r="G1262" s="13">
        <f>F1262</f>
        <v>3</v>
      </c>
      <c r="H1262" s="14">
        <f>G1262</f>
        <v>3</v>
      </c>
    </row>
    <row r="1263" spans="2:8" x14ac:dyDescent="0.25">
      <c r="B1263" s="11" t="s">
        <v>11</v>
      </c>
      <c r="C1263" s="12">
        <f>$C$1</f>
        <v>26</v>
      </c>
      <c r="D1263" s="9" t="s">
        <v>12</v>
      </c>
      <c r="E1263" s="13">
        <f t="shared" ref="E1263:H1265" si="60">$C1263</f>
        <v>26</v>
      </c>
      <c r="F1263" s="13">
        <f t="shared" si="60"/>
        <v>26</v>
      </c>
      <c r="G1263" s="13">
        <f t="shared" si="60"/>
        <v>26</v>
      </c>
      <c r="H1263" s="15">
        <f t="shared" si="60"/>
        <v>26</v>
      </c>
    </row>
    <row r="1264" spans="2:8" x14ac:dyDescent="0.25">
      <c r="B1264" s="11" t="s">
        <v>13</v>
      </c>
      <c r="C1264" s="12">
        <v>0</v>
      </c>
      <c r="D1264" s="9" t="s">
        <v>14</v>
      </c>
      <c r="E1264" s="13">
        <f t="shared" si="60"/>
        <v>0</v>
      </c>
      <c r="F1264" s="13">
        <f t="shared" si="60"/>
        <v>0</v>
      </c>
      <c r="G1264" s="13">
        <f t="shared" si="60"/>
        <v>0</v>
      </c>
      <c r="H1264" s="15">
        <f t="shared" si="60"/>
        <v>0</v>
      </c>
    </row>
    <row r="1265" spans="2:8" x14ac:dyDescent="0.25">
      <c r="B1265" s="11" t="s">
        <v>15</v>
      </c>
      <c r="C1265" s="12">
        <v>15</v>
      </c>
      <c r="D1265" s="9" t="s">
        <v>14</v>
      </c>
      <c r="E1265" s="13">
        <f t="shared" si="60"/>
        <v>15</v>
      </c>
      <c r="F1265" s="13">
        <f t="shared" si="60"/>
        <v>15</v>
      </c>
      <c r="G1265" s="13">
        <f t="shared" si="60"/>
        <v>15</v>
      </c>
      <c r="H1265" s="15">
        <f t="shared" si="60"/>
        <v>15</v>
      </c>
    </row>
    <row r="1266" spans="2:8" x14ac:dyDescent="0.25">
      <c r="B1266" s="11" t="s">
        <v>16</v>
      </c>
      <c r="C1266" s="16">
        <v>0</v>
      </c>
      <c r="D1266" s="9" t="s">
        <v>17</v>
      </c>
      <c r="E1266" s="13">
        <v>0</v>
      </c>
      <c r="F1266" s="13">
        <v>0</v>
      </c>
      <c r="G1266" s="13">
        <v>0</v>
      </c>
      <c r="H1266" s="15">
        <v>0</v>
      </c>
    </row>
    <row r="1267" spans="2:8" ht="15.75" thickBot="1" x14ac:dyDescent="0.3">
      <c r="B1267" s="17" t="s">
        <v>110</v>
      </c>
      <c r="C1267" s="18"/>
      <c r="D1267" s="19" t="s">
        <v>18</v>
      </c>
      <c r="E1267" s="18">
        <f>E1263-SUM(E1264:E1266)-10*LOG10(E1262/1)</f>
        <v>6.2287874528033758</v>
      </c>
      <c r="F1267" s="18">
        <f>F1263-SUM(F1264:F1266)-10*LOG10(F1262/1)</f>
        <v>6.2287874528033758</v>
      </c>
      <c r="G1267" s="18">
        <f>G1263-SUM(G1264:G1266)-10*LOG10(G1262/1)</f>
        <v>6.2287874528033758</v>
      </c>
      <c r="H1267" s="32">
        <f>H1263-SUM(H1264:H1266)-10*LOG10(H1262/1)</f>
        <v>6.2287874528033758</v>
      </c>
    </row>
    <row r="1268" spans="2:8" ht="15.75" thickBot="1" x14ac:dyDescent="0.3">
      <c r="B1268" s="20"/>
      <c r="C1268" s="21"/>
      <c r="D1268" s="22"/>
      <c r="E1268" s="23"/>
      <c r="F1268" s="24"/>
      <c r="G1268" s="25"/>
      <c r="H1268" s="1"/>
    </row>
    <row r="1269" spans="2:8" x14ac:dyDescent="0.25">
      <c r="B1269" s="26" t="s">
        <v>75</v>
      </c>
      <c r="C1269" s="27"/>
      <c r="D1269" s="28"/>
      <c r="E1269" s="27"/>
      <c r="F1269" s="27"/>
      <c r="G1269" s="27"/>
      <c r="H1269" s="29"/>
    </row>
    <row r="1270" spans="2:8" x14ac:dyDescent="0.25">
      <c r="B1270" s="7" t="s">
        <v>19</v>
      </c>
      <c r="C1270" s="30">
        <v>8</v>
      </c>
      <c r="D1270" s="9" t="s">
        <v>10</v>
      </c>
      <c r="E1270" s="13">
        <f t="shared" ref="E1270:H1272" si="61">$C1270</f>
        <v>8</v>
      </c>
      <c r="F1270" s="13">
        <f t="shared" si="61"/>
        <v>8</v>
      </c>
      <c r="G1270" s="13">
        <f t="shared" si="61"/>
        <v>8</v>
      </c>
      <c r="H1270" s="15">
        <f t="shared" si="61"/>
        <v>8</v>
      </c>
    </row>
    <row r="1271" spans="2:8" x14ac:dyDescent="0.25">
      <c r="B1271" s="11" t="s">
        <v>73</v>
      </c>
      <c r="C1271" s="30">
        <v>-84</v>
      </c>
      <c r="D1271" s="9" t="s">
        <v>12</v>
      </c>
      <c r="E1271" s="13">
        <f t="shared" si="61"/>
        <v>-84</v>
      </c>
      <c r="F1271" s="13">
        <f t="shared" si="61"/>
        <v>-84</v>
      </c>
      <c r="G1271" s="13">
        <f t="shared" si="61"/>
        <v>-84</v>
      </c>
      <c r="H1271" s="15">
        <f t="shared" si="61"/>
        <v>-84</v>
      </c>
    </row>
    <row r="1272" spans="2:8" x14ac:dyDescent="0.25">
      <c r="B1272" s="11" t="s">
        <v>21</v>
      </c>
      <c r="C1272" s="30">
        <v>2</v>
      </c>
      <c r="D1272" s="9" t="s">
        <v>17</v>
      </c>
      <c r="E1272" s="13">
        <f t="shared" si="61"/>
        <v>2</v>
      </c>
      <c r="F1272" s="13">
        <f t="shared" si="61"/>
        <v>2</v>
      </c>
      <c r="G1272" s="13">
        <f t="shared" si="61"/>
        <v>2</v>
      </c>
      <c r="H1272" s="15">
        <f t="shared" si="61"/>
        <v>2</v>
      </c>
    </row>
    <row r="1273" spans="2:8" ht="15.75" thickBot="1" x14ac:dyDescent="0.3">
      <c r="B1273" s="17" t="s">
        <v>63</v>
      </c>
      <c r="C1273" s="31"/>
      <c r="D1273" s="19" t="s">
        <v>18</v>
      </c>
      <c r="E1273" s="18">
        <f>E1271-E1272-10*LOG10(E1270)</f>
        <v>-95.030899869919438</v>
      </c>
      <c r="F1273" s="18">
        <f>F1271-F1272-10*LOG10(F1270)</f>
        <v>-95.030899869919438</v>
      </c>
      <c r="G1273" s="18">
        <f>G1271-G1272-10*LOG10(G1270)</f>
        <v>-95.030899869919438</v>
      </c>
      <c r="H1273" s="32">
        <f>H1271-H1272-10*LOG10(H1270)</f>
        <v>-95.030899869919438</v>
      </c>
    </row>
    <row r="1274" spans="2:8" ht="15.75" thickBot="1" x14ac:dyDescent="0.3">
      <c r="B1274" s="20"/>
      <c r="C1274" s="23"/>
      <c r="D1274" s="22"/>
      <c r="E1274" s="23"/>
      <c r="F1274" s="24"/>
      <c r="G1274" s="25"/>
      <c r="H1274" s="1"/>
    </row>
    <row r="1275" spans="2:8" x14ac:dyDescent="0.25">
      <c r="B1275" s="26" t="s">
        <v>22</v>
      </c>
      <c r="C1275" s="33"/>
      <c r="D1275" s="34"/>
      <c r="E1275" s="33"/>
      <c r="F1275" s="33"/>
      <c r="G1275" s="33"/>
      <c r="H1275" s="29"/>
    </row>
    <row r="1276" spans="2:8" x14ac:dyDescent="0.25">
      <c r="B1276" s="11" t="s">
        <v>23</v>
      </c>
      <c r="C1276" s="35"/>
      <c r="D1276" s="36"/>
      <c r="E1276" s="37">
        <v>2</v>
      </c>
      <c r="F1276" s="37">
        <v>2</v>
      </c>
      <c r="G1276" s="37">
        <v>2</v>
      </c>
      <c r="H1276" s="38">
        <v>2</v>
      </c>
    </row>
    <row r="1277" spans="2:8" x14ac:dyDescent="0.25">
      <c r="B1277" s="11" t="s">
        <v>24</v>
      </c>
      <c r="C1277" s="35"/>
      <c r="D1277" s="36"/>
      <c r="E1277" s="13">
        <v>64</v>
      </c>
      <c r="F1277" s="13">
        <v>128</v>
      </c>
      <c r="G1277" s="13">
        <v>256</v>
      </c>
      <c r="H1277" s="15">
        <v>15</v>
      </c>
    </row>
    <row r="1278" spans="2:8" x14ac:dyDescent="0.25">
      <c r="B1278" s="11" t="s">
        <v>25</v>
      </c>
      <c r="C1278" s="35"/>
      <c r="D1278" s="36"/>
      <c r="E1278" s="37">
        <v>3.8</v>
      </c>
      <c r="F1278" s="37">
        <v>3.3</v>
      </c>
      <c r="G1278" s="37">
        <v>2.8</v>
      </c>
      <c r="H1278" s="38">
        <v>2.7</v>
      </c>
    </row>
    <row r="1279" spans="2:8" x14ac:dyDescent="0.25">
      <c r="B1279" s="11" t="s">
        <v>26</v>
      </c>
      <c r="C1279" s="35"/>
      <c r="D1279" s="36"/>
      <c r="E1279" s="13">
        <v>128</v>
      </c>
      <c r="F1279" s="13">
        <v>256</v>
      </c>
      <c r="G1279" s="13">
        <v>1024</v>
      </c>
      <c r="H1279" s="15">
        <v>1024</v>
      </c>
    </row>
    <row r="1280" spans="2:8" ht="15.75" thickBot="1" x14ac:dyDescent="0.3">
      <c r="B1280" s="39" t="s">
        <v>27</v>
      </c>
      <c r="C1280" s="18"/>
      <c r="D1280" s="19"/>
      <c r="E1280" s="40">
        <v>4.3</v>
      </c>
      <c r="F1280" s="40">
        <v>3.8</v>
      </c>
      <c r="G1280" s="40">
        <v>3.3</v>
      </c>
      <c r="H1280" s="41">
        <v>2.7</v>
      </c>
    </row>
    <row r="1281" spans="2:8" ht="15.75" thickBot="1" x14ac:dyDescent="0.3">
      <c r="B1281" s="1"/>
      <c r="C1281" s="1"/>
      <c r="D1281" s="1"/>
      <c r="E1281" s="1"/>
      <c r="F1281" s="1"/>
      <c r="G1281" s="1"/>
      <c r="H1281" s="1"/>
    </row>
    <row r="1282" spans="2:8" x14ac:dyDescent="0.25">
      <c r="B1282" s="26" t="s">
        <v>28</v>
      </c>
      <c r="C1282" s="27"/>
      <c r="D1282" s="28"/>
      <c r="E1282" s="27"/>
      <c r="F1282" s="27"/>
      <c r="G1282" s="27"/>
      <c r="H1282" s="29"/>
    </row>
    <row r="1283" spans="2:8" x14ac:dyDescent="0.25">
      <c r="B1283" s="11" t="s">
        <v>29</v>
      </c>
      <c r="C1283" s="12">
        <v>20</v>
      </c>
      <c r="D1283" s="9" t="s">
        <v>14</v>
      </c>
      <c r="E1283" s="13">
        <f>C1283</f>
        <v>20</v>
      </c>
      <c r="F1283" s="13">
        <f>E1283</f>
        <v>20</v>
      </c>
      <c r="G1283" s="13">
        <f>F1283</f>
        <v>20</v>
      </c>
      <c r="H1283" s="15">
        <f>G1283</f>
        <v>20</v>
      </c>
    </row>
    <row r="1284" spans="2:8" x14ac:dyDescent="0.25">
      <c r="B1284" s="7" t="s">
        <v>30</v>
      </c>
      <c r="C1284" s="35"/>
      <c r="D1284" s="36" t="s">
        <v>18</v>
      </c>
      <c r="E1284" s="35">
        <f>E1273-E1283</f>
        <v>-115.03089986991944</v>
      </c>
      <c r="F1284" s="35">
        <f>F1273-F1283</f>
        <v>-115.03089986991944</v>
      </c>
      <c r="G1284" s="35">
        <f>G1273-G1283</f>
        <v>-115.03089986991944</v>
      </c>
      <c r="H1284" s="42">
        <f>H1273-H1283</f>
        <v>-115.03089986991944</v>
      </c>
    </row>
    <row r="1285" spans="2:8" x14ac:dyDescent="0.25">
      <c r="B1285" s="11" t="s">
        <v>66</v>
      </c>
      <c r="C1285" s="8"/>
      <c r="D1285" s="9"/>
      <c r="E1285" s="13"/>
      <c r="F1285" s="13"/>
      <c r="G1285" s="13"/>
      <c r="H1285" s="15"/>
    </row>
    <row r="1286" spans="2:8" x14ac:dyDescent="0.25">
      <c r="B1286" s="43" t="s">
        <v>32</v>
      </c>
      <c r="C1286" s="44"/>
      <c r="D1286" s="9" t="s">
        <v>18</v>
      </c>
      <c r="E1286" s="13">
        <f>E1284</f>
        <v>-115.03089986991944</v>
      </c>
      <c r="F1286" s="13">
        <f>F1284</f>
        <v>-115.03089986991944</v>
      </c>
      <c r="G1286" s="13">
        <f>G1284</f>
        <v>-115.03089986991944</v>
      </c>
      <c r="H1286" s="15">
        <f>H1284</f>
        <v>-115.03089986991944</v>
      </c>
    </row>
    <row r="1287" spans="2:8" x14ac:dyDescent="0.25">
      <c r="B1287" s="7" t="s">
        <v>39</v>
      </c>
      <c r="C1287" s="13"/>
      <c r="D1287" s="47" t="s">
        <v>14</v>
      </c>
      <c r="E1287" s="35">
        <f>-E1286+E1267</f>
        <v>121.25968732272281</v>
      </c>
      <c r="F1287" s="35">
        <f>-F1286+F1267</f>
        <v>121.25968732272281</v>
      </c>
      <c r="G1287" s="35">
        <f>-G1286+G1267</f>
        <v>121.25968732272281</v>
      </c>
      <c r="H1287" s="42">
        <f>-H1286+H1267</f>
        <v>121.25968732272281</v>
      </c>
    </row>
    <row r="1288" spans="2:8" x14ac:dyDescent="0.25">
      <c r="B1288" s="11" t="s">
        <v>33</v>
      </c>
      <c r="C1288" s="8"/>
      <c r="D1288" s="48" t="s">
        <v>14</v>
      </c>
      <c r="E1288" s="13">
        <f>-10*E1276*LOG(0.3/(4*PI()*E1277*$C$5),10)</f>
        <v>83.908488987370035</v>
      </c>
      <c r="F1288" s="13">
        <f>-10*F1276*LOG(0.3/(4*PI()*F1277*$C$5),10)</f>
        <v>89.929088900649646</v>
      </c>
      <c r="G1288" s="13">
        <f>-10*G1276*LOG(0.3/(4*PI()*G1277*$C$5),10)</f>
        <v>95.949688813929271</v>
      </c>
      <c r="H1288" s="15">
        <f>-10*H1276*LOG(0.3/(4*PI()*H1277*$C$5),10)</f>
        <v>71.306714688805911</v>
      </c>
    </row>
    <row r="1289" spans="2:8" x14ac:dyDescent="0.25">
      <c r="B1289" s="11" t="s">
        <v>41</v>
      </c>
      <c r="C1289" s="8"/>
      <c r="D1289" s="48" t="s">
        <v>14</v>
      </c>
      <c r="E1289" s="13">
        <f>-E1287+E1288</f>
        <v>-37.351198335352777</v>
      </c>
      <c r="F1289" s="13">
        <f>-F1287+F1288</f>
        <v>-31.330598422073166</v>
      </c>
      <c r="G1289" s="13">
        <f>-G1287+G1288</f>
        <v>-25.309998508793541</v>
      </c>
      <c r="H1289" s="15">
        <f>-H1287+H1288</f>
        <v>-49.9529726339169</v>
      </c>
    </row>
    <row r="1290" spans="2:8" x14ac:dyDescent="0.25">
      <c r="B1290" s="11" t="s">
        <v>34</v>
      </c>
      <c r="C1290" s="8"/>
      <c r="D1290" s="48" t="s">
        <v>14</v>
      </c>
      <c r="E1290" s="13">
        <f>E1288+10*E1278*LOG(E1279/E1277,10)</f>
        <v>95.347628822601322</v>
      </c>
      <c r="F1290" s="13">
        <f>F1288+10*F1278*LOG(F1279/F1277,10)</f>
        <v>99.863078757561027</v>
      </c>
      <c r="G1290" s="13">
        <f>G1288+10*G1278*LOG(G1279/G1277,10)</f>
        <v>112.80736857111222</v>
      </c>
      <c r="H1290" s="15">
        <f>H1288+10*H1278*LOG(H1279/H1277,10)</f>
        <v>120.83034952357744</v>
      </c>
    </row>
    <row r="1291" spans="2:8" x14ac:dyDescent="0.25">
      <c r="B1291" s="11" t="s">
        <v>41</v>
      </c>
      <c r="C1291" s="8"/>
      <c r="D1291" s="48" t="s">
        <v>14</v>
      </c>
      <c r="E1291" s="13">
        <f>-E1287+E1290</f>
        <v>-25.912058500121489</v>
      </c>
      <c r="F1291" s="13">
        <f>-F1287+F1290</f>
        <v>-21.396608565161785</v>
      </c>
      <c r="G1291" s="13">
        <f>-G1287+G1290</f>
        <v>-8.4523187516105907</v>
      </c>
      <c r="H1291" s="15">
        <f>-H1287+H1290</f>
        <v>-0.4293377991453724</v>
      </c>
    </row>
    <row r="1292" spans="2:8" ht="18" x14ac:dyDescent="0.25">
      <c r="B1292" s="7" t="s">
        <v>69</v>
      </c>
      <c r="C1292" s="44"/>
      <c r="D1292" s="47" t="s">
        <v>14</v>
      </c>
      <c r="E1292" s="56">
        <f>IF(E1291&lt;0,E$26*POWER(10,-E1291/(10*E$27)),IF(E1289&lt;0,E$24*POWER(10,-E1289/(10*E$25)),0.3*POWER(10,E1287/(10*E$23))/(4*PI()*$C$5)))</f>
        <v>512.64412103171151</v>
      </c>
      <c r="F1292" s="56">
        <f>IF(F1291&lt;0,F$26*POWER(10,-F1291/(10*F$27)),IF(F1289&lt;0,F$24*POWER(10,-F1289/(10*F$25)),0.3*POWER(10,F1287/(10*F$23))/(4*PI()*$C$5)))</f>
        <v>936.07061417949569</v>
      </c>
      <c r="G1292" s="56">
        <f>IF(G1291&lt;0,G$26*POWER(10,-G1291/(10*G$27)),IF(G1289&lt;0,G$24*POWER(10,-G1289/(10*G$25)),0.3*POWER(10,G1287/(10*G$23))/(4*PI()*$C$5)))</f>
        <v>1846.8466156442223</v>
      </c>
      <c r="H1292" s="57">
        <f>IF(H1291&lt;0,H$26*POWER(10,-H1291/(10*H$27)),IF(H1289&lt;0,H$24*POWER(10,-H1289/(10*H$25)),0.3*POWER(10,H1287/(10*H$23))/(4*PI()*$C$5)))</f>
        <v>1062.1879166259955</v>
      </c>
    </row>
    <row r="1293" spans="2:8" ht="18" x14ac:dyDescent="0.25">
      <c r="B1293" s="51"/>
      <c r="C1293" s="52"/>
      <c r="D1293" s="53"/>
      <c r="E1293" s="54"/>
      <c r="F1293" s="54"/>
      <c r="G1293" s="54"/>
      <c r="H1293" s="54"/>
    </row>
    <row r="1294" spans="2:8" x14ac:dyDescent="0.25">
      <c r="B1294" s="51" t="s">
        <v>77</v>
      </c>
    </row>
    <row r="1295" spans="2:8" ht="15.75" thickBot="1" x14ac:dyDescent="0.3">
      <c r="B1295" s="1" t="s">
        <v>0</v>
      </c>
      <c r="C1295" s="1">
        <v>5.85</v>
      </c>
      <c r="D1295" s="1"/>
      <c r="E1295" s="1" t="s">
        <v>1</v>
      </c>
      <c r="F1295" s="1">
        <f>300000000/C1295/10^9</f>
        <v>5.1282051282051287E-2</v>
      </c>
      <c r="G1295" s="1"/>
      <c r="H1295" s="1"/>
    </row>
    <row r="1296" spans="2:8" x14ac:dyDescent="0.25">
      <c r="B1296" s="2" t="s">
        <v>2</v>
      </c>
      <c r="C1296" s="3" t="s">
        <v>3</v>
      </c>
      <c r="D1296" s="3" t="s">
        <v>4</v>
      </c>
      <c r="E1296" s="4" t="s">
        <v>5</v>
      </c>
      <c r="F1296" s="4" t="s">
        <v>6</v>
      </c>
      <c r="G1296" s="5" t="s">
        <v>7</v>
      </c>
      <c r="H1296" s="6" t="s">
        <v>8</v>
      </c>
    </row>
    <row r="1297" spans="2:8" x14ac:dyDescent="0.25">
      <c r="B1297" s="7" t="s">
        <v>44</v>
      </c>
      <c r="C1297" s="8"/>
      <c r="D1297" s="9"/>
      <c r="E1297" s="9"/>
      <c r="F1297" s="9"/>
      <c r="G1297" s="9"/>
      <c r="H1297" s="10"/>
    </row>
    <row r="1298" spans="2:8" x14ac:dyDescent="0.25">
      <c r="B1298" s="11" t="s">
        <v>9</v>
      </c>
      <c r="C1298" s="12">
        <v>20</v>
      </c>
      <c r="D1298" s="9" t="s">
        <v>10</v>
      </c>
      <c r="E1298" s="13">
        <f>C1298</f>
        <v>20</v>
      </c>
      <c r="F1298" s="13">
        <f>E1298</f>
        <v>20</v>
      </c>
      <c r="G1298" s="13">
        <f>F1298</f>
        <v>20</v>
      </c>
      <c r="H1298" s="49">
        <f>G1298</f>
        <v>20</v>
      </c>
    </row>
    <row r="1299" spans="2:8" x14ac:dyDescent="0.25">
      <c r="B1299" s="11" t="s">
        <v>11</v>
      </c>
      <c r="C1299" s="12">
        <v>26</v>
      </c>
      <c r="D1299" s="9" t="s">
        <v>12</v>
      </c>
      <c r="E1299" s="13">
        <f t="shared" ref="E1299:H1301" si="62">$C1299</f>
        <v>26</v>
      </c>
      <c r="F1299" s="13">
        <f t="shared" si="62"/>
        <v>26</v>
      </c>
      <c r="G1299" s="13">
        <f t="shared" si="62"/>
        <v>26</v>
      </c>
      <c r="H1299" s="15">
        <f t="shared" si="62"/>
        <v>26</v>
      </c>
    </row>
    <row r="1300" spans="2:8" x14ac:dyDescent="0.25">
      <c r="B1300" s="11" t="s">
        <v>13</v>
      </c>
      <c r="C1300" s="12">
        <v>0</v>
      </c>
      <c r="D1300" s="9" t="s">
        <v>14</v>
      </c>
      <c r="E1300" s="13">
        <f t="shared" si="62"/>
        <v>0</v>
      </c>
      <c r="F1300" s="13">
        <f t="shared" si="62"/>
        <v>0</v>
      </c>
      <c r="G1300" s="13">
        <f t="shared" si="62"/>
        <v>0</v>
      </c>
      <c r="H1300" s="15">
        <f t="shared" si="62"/>
        <v>0</v>
      </c>
    </row>
    <row r="1301" spans="2:8" x14ac:dyDescent="0.25">
      <c r="B1301" s="11" t="s">
        <v>15</v>
      </c>
      <c r="C1301" s="12">
        <v>15</v>
      </c>
      <c r="D1301" s="9" t="s">
        <v>14</v>
      </c>
      <c r="E1301" s="13">
        <f t="shared" si="62"/>
        <v>15</v>
      </c>
      <c r="F1301" s="13">
        <f t="shared" si="62"/>
        <v>15</v>
      </c>
      <c r="G1301" s="13">
        <f t="shared" si="62"/>
        <v>15</v>
      </c>
      <c r="H1301" s="15">
        <f t="shared" si="62"/>
        <v>15</v>
      </c>
    </row>
    <row r="1302" spans="2:8" x14ac:dyDescent="0.25">
      <c r="B1302" s="11" t="s">
        <v>16</v>
      </c>
      <c r="C1302" s="16">
        <v>0</v>
      </c>
      <c r="D1302" s="9" t="s">
        <v>17</v>
      </c>
      <c r="E1302" s="13">
        <v>0</v>
      </c>
      <c r="F1302" s="13">
        <v>0</v>
      </c>
      <c r="G1302" s="13">
        <v>0</v>
      </c>
      <c r="H1302" s="15">
        <v>0</v>
      </c>
    </row>
    <row r="1303" spans="2:8" ht="15.75" thickBot="1" x14ac:dyDescent="0.3">
      <c r="B1303" s="17" t="s">
        <v>110</v>
      </c>
      <c r="C1303" s="18"/>
      <c r="D1303" s="19" t="s">
        <v>18</v>
      </c>
      <c r="E1303" s="18">
        <f>E1299-SUM(E1300:E1302)-10*LOG10(C1298/1)</f>
        <v>-2.0102999566398125</v>
      </c>
      <c r="F1303" s="18">
        <f>F1299-SUM(F1300:F1302)-10*LOG10(F1298/1)</f>
        <v>-2.0102999566398125</v>
      </c>
      <c r="G1303" s="18">
        <f>G1299-SUM(G1300:G1302)-10*LOG10(G1298/1)</f>
        <v>-2.0102999566398125</v>
      </c>
      <c r="H1303" s="32">
        <f>H1299-SUM(H1300:H1302)-10*LOG10(H1298/1)</f>
        <v>-2.0102999566398125</v>
      </c>
    </row>
    <row r="1304" spans="2:8" ht="15.75" thickBot="1" x14ac:dyDescent="0.3">
      <c r="B1304" s="20"/>
      <c r="C1304" s="21"/>
      <c r="D1304" s="22"/>
      <c r="E1304" s="23"/>
      <c r="F1304" s="24"/>
      <c r="G1304" s="25"/>
      <c r="H1304" s="1"/>
    </row>
    <row r="1305" spans="2:8" x14ac:dyDescent="0.25">
      <c r="B1305" s="26" t="s">
        <v>75</v>
      </c>
      <c r="C1305" s="27"/>
      <c r="D1305" s="28"/>
      <c r="E1305" s="27"/>
      <c r="F1305" s="27"/>
      <c r="G1305" s="27"/>
      <c r="H1305" s="29"/>
    </row>
    <row r="1306" spans="2:8" x14ac:dyDescent="0.25">
      <c r="B1306" s="7" t="s">
        <v>19</v>
      </c>
      <c r="C1306" s="30">
        <v>8</v>
      </c>
      <c r="D1306" s="9" t="s">
        <v>10</v>
      </c>
      <c r="E1306" s="13">
        <f t="shared" ref="E1306:H1308" si="63">$C1306</f>
        <v>8</v>
      </c>
      <c r="F1306" s="13">
        <f t="shared" si="63"/>
        <v>8</v>
      </c>
      <c r="G1306" s="13">
        <f t="shared" si="63"/>
        <v>8</v>
      </c>
      <c r="H1306" s="15">
        <f t="shared" si="63"/>
        <v>8</v>
      </c>
    </row>
    <row r="1307" spans="2:8" x14ac:dyDescent="0.25">
      <c r="B1307" s="11" t="s">
        <v>73</v>
      </c>
      <c r="C1307" s="30">
        <v>-84</v>
      </c>
      <c r="D1307" s="9" t="s">
        <v>12</v>
      </c>
      <c r="E1307" s="13">
        <f t="shared" si="63"/>
        <v>-84</v>
      </c>
      <c r="F1307" s="13">
        <f t="shared" si="63"/>
        <v>-84</v>
      </c>
      <c r="G1307" s="13">
        <f t="shared" si="63"/>
        <v>-84</v>
      </c>
      <c r="H1307" s="15">
        <f t="shared" si="63"/>
        <v>-84</v>
      </c>
    </row>
    <row r="1308" spans="2:8" x14ac:dyDescent="0.25">
      <c r="B1308" s="11" t="s">
        <v>21</v>
      </c>
      <c r="C1308" s="30">
        <v>2</v>
      </c>
      <c r="D1308" s="9" t="s">
        <v>17</v>
      </c>
      <c r="E1308" s="13">
        <f t="shared" si="63"/>
        <v>2</v>
      </c>
      <c r="F1308" s="13">
        <f t="shared" si="63"/>
        <v>2</v>
      </c>
      <c r="G1308" s="13">
        <f t="shared" si="63"/>
        <v>2</v>
      </c>
      <c r="H1308" s="15">
        <f t="shared" si="63"/>
        <v>2</v>
      </c>
    </row>
    <row r="1309" spans="2:8" ht="15.75" thickBot="1" x14ac:dyDescent="0.3">
      <c r="B1309" s="17" t="s">
        <v>63</v>
      </c>
      <c r="C1309" s="31"/>
      <c r="D1309" s="19" t="s">
        <v>18</v>
      </c>
      <c r="E1309" s="18">
        <f>E1307-E1308-10*LOG10(E1306)</f>
        <v>-95.030899869919438</v>
      </c>
      <c r="F1309" s="18">
        <f>F1307-F1308-10*LOG10(F1306)</f>
        <v>-95.030899869919438</v>
      </c>
      <c r="G1309" s="18">
        <f>G1307-G1308-10*LOG10(G1306)</f>
        <v>-95.030899869919438</v>
      </c>
      <c r="H1309" s="32">
        <f>H1307-H1308-10*LOG10(H1306)</f>
        <v>-95.030899869919438</v>
      </c>
    </row>
    <row r="1310" spans="2:8" ht="15.75" thickBot="1" x14ac:dyDescent="0.3">
      <c r="B1310" s="20"/>
      <c r="C1310" s="23"/>
      <c r="D1310" s="22"/>
      <c r="E1310" s="23"/>
      <c r="F1310" s="24"/>
      <c r="G1310" s="25"/>
      <c r="H1310" s="1"/>
    </row>
    <row r="1311" spans="2:8" x14ac:dyDescent="0.25">
      <c r="B1311" s="26" t="s">
        <v>22</v>
      </c>
      <c r="C1311" s="33"/>
      <c r="D1311" s="34"/>
      <c r="E1311" s="33"/>
      <c r="F1311" s="33"/>
      <c r="G1311" s="33"/>
      <c r="H1311" s="29"/>
    </row>
    <row r="1312" spans="2:8" x14ac:dyDescent="0.25">
      <c r="B1312" s="11" t="s">
        <v>23</v>
      </c>
      <c r="C1312" s="35"/>
      <c r="D1312" s="36"/>
      <c r="E1312" s="37">
        <v>2</v>
      </c>
      <c r="F1312" s="37">
        <v>2</v>
      </c>
      <c r="G1312" s="37">
        <v>2</v>
      </c>
      <c r="H1312" s="38">
        <v>2</v>
      </c>
    </row>
    <row r="1313" spans="2:8" x14ac:dyDescent="0.25">
      <c r="B1313" s="11" t="s">
        <v>24</v>
      </c>
      <c r="C1313" s="35"/>
      <c r="D1313" s="36"/>
      <c r="E1313" s="13">
        <v>64</v>
      </c>
      <c r="F1313" s="13">
        <v>128</v>
      </c>
      <c r="G1313" s="13">
        <v>256</v>
      </c>
      <c r="H1313" s="15">
        <v>15</v>
      </c>
    </row>
    <row r="1314" spans="2:8" x14ac:dyDescent="0.25">
      <c r="B1314" s="11" t="s">
        <v>25</v>
      </c>
      <c r="C1314" s="35"/>
      <c r="D1314" s="36"/>
      <c r="E1314" s="37">
        <v>3.8</v>
      </c>
      <c r="F1314" s="37">
        <v>3.3</v>
      </c>
      <c r="G1314" s="37">
        <v>2.8</v>
      </c>
      <c r="H1314" s="38">
        <v>2.7</v>
      </c>
    </row>
    <row r="1315" spans="2:8" x14ac:dyDescent="0.25">
      <c r="B1315" s="11" t="s">
        <v>26</v>
      </c>
      <c r="C1315" s="35"/>
      <c r="D1315" s="36"/>
      <c r="E1315" s="13">
        <v>128</v>
      </c>
      <c r="F1315" s="13">
        <v>256</v>
      </c>
      <c r="G1315" s="13">
        <v>1024</v>
      </c>
      <c r="H1315" s="15">
        <v>1024</v>
      </c>
    </row>
    <row r="1316" spans="2:8" ht="15.75" thickBot="1" x14ac:dyDescent="0.3">
      <c r="B1316" s="39" t="s">
        <v>27</v>
      </c>
      <c r="C1316" s="18"/>
      <c r="D1316" s="19"/>
      <c r="E1316" s="40">
        <v>4.3</v>
      </c>
      <c r="F1316" s="40">
        <v>3.8</v>
      </c>
      <c r="G1316" s="40">
        <v>3.3</v>
      </c>
      <c r="H1316" s="41">
        <v>2.7</v>
      </c>
    </row>
    <row r="1317" spans="2:8" ht="15.75" thickBot="1" x14ac:dyDescent="0.3">
      <c r="B1317" s="1"/>
      <c r="C1317" s="1"/>
      <c r="D1317" s="1"/>
      <c r="E1317" s="1"/>
      <c r="F1317" s="1"/>
      <c r="G1317" s="1"/>
      <c r="H1317" s="1"/>
    </row>
    <row r="1318" spans="2:8" x14ac:dyDescent="0.25">
      <c r="B1318" s="26" t="s">
        <v>28</v>
      </c>
      <c r="C1318" s="27"/>
      <c r="D1318" s="28"/>
      <c r="E1318" s="27"/>
      <c r="F1318" s="27"/>
      <c r="G1318" s="27"/>
      <c r="H1318" s="29"/>
    </row>
    <row r="1319" spans="2:8" x14ac:dyDescent="0.25">
      <c r="B1319" s="11" t="s">
        <v>29</v>
      </c>
      <c r="C1319" s="12">
        <v>20</v>
      </c>
      <c r="D1319" s="9" t="s">
        <v>14</v>
      </c>
      <c r="E1319" s="13">
        <f>C1319</f>
        <v>20</v>
      </c>
      <c r="F1319" s="13">
        <f>E1319</f>
        <v>20</v>
      </c>
      <c r="G1319" s="13">
        <f>F1319</f>
        <v>20</v>
      </c>
      <c r="H1319" s="15">
        <f>G1319</f>
        <v>20</v>
      </c>
    </row>
    <row r="1320" spans="2:8" x14ac:dyDescent="0.25">
      <c r="B1320" s="7" t="s">
        <v>30</v>
      </c>
      <c r="C1320" s="35"/>
      <c r="D1320" s="36" t="s">
        <v>18</v>
      </c>
      <c r="E1320" s="35">
        <f>E1309-E1319</f>
        <v>-115.03089986991944</v>
      </c>
      <c r="F1320" s="35">
        <f>F1309-F1319</f>
        <v>-115.03089986991944</v>
      </c>
      <c r="G1320" s="35">
        <f>G1309-G1319</f>
        <v>-115.03089986991944</v>
      </c>
      <c r="H1320" s="42">
        <f>H1309-H1319</f>
        <v>-115.03089986991944</v>
      </c>
    </row>
    <row r="1321" spans="2:8" x14ac:dyDescent="0.25">
      <c r="B1321" s="11" t="s">
        <v>66</v>
      </c>
      <c r="C1321" s="8"/>
      <c r="D1321" s="9"/>
      <c r="E1321" s="13"/>
      <c r="F1321" s="13"/>
      <c r="G1321" s="13"/>
      <c r="H1321" s="15"/>
    </row>
    <row r="1322" spans="2:8" x14ac:dyDescent="0.25">
      <c r="B1322" s="43" t="s">
        <v>32</v>
      </c>
      <c r="C1322" s="44"/>
      <c r="D1322" s="9" t="s">
        <v>18</v>
      </c>
      <c r="E1322" s="13">
        <f>E1320</f>
        <v>-115.03089986991944</v>
      </c>
      <c r="F1322" s="13">
        <f>F1320</f>
        <v>-115.03089986991944</v>
      </c>
      <c r="G1322" s="13">
        <f>G1320</f>
        <v>-115.03089986991944</v>
      </c>
      <c r="H1322" s="15">
        <f>H1320</f>
        <v>-115.03089986991944</v>
      </c>
    </row>
    <row r="1323" spans="2:8" x14ac:dyDescent="0.25">
      <c r="B1323" s="7" t="s">
        <v>39</v>
      </c>
      <c r="C1323" s="13"/>
      <c r="D1323" s="47" t="s">
        <v>14</v>
      </c>
      <c r="E1323" s="35">
        <f>-E1322+E1303</f>
        <v>113.02059991327963</v>
      </c>
      <c r="F1323" s="35">
        <f>-F1322+F1303</f>
        <v>113.02059991327963</v>
      </c>
      <c r="G1323" s="35">
        <f>-G1322+G1303</f>
        <v>113.02059991327963</v>
      </c>
      <c r="H1323" s="42">
        <f>-H1322+H1303</f>
        <v>113.02059991327963</v>
      </c>
    </row>
    <row r="1324" spans="2:8" x14ac:dyDescent="0.25">
      <c r="B1324" s="11" t="s">
        <v>33</v>
      </c>
      <c r="C1324" s="8"/>
      <c r="D1324" s="48" t="s">
        <v>14</v>
      </c>
      <c r="E1324" s="13">
        <f>-10*E1312*LOG(0.3/(4*PI()*E1313*$C$5),10)</f>
        <v>83.908488987370035</v>
      </c>
      <c r="F1324" s="13">
        <f>-10*F1312*LOG(0.3/(4*PI()*F1313*$C$5),10)</f>
        <v>89.929088900649646</v>
      </c>
      <c r="G1324" s="13">
        <f>-10*G1312*LOG(0.3/(4*PI()*G1313*$C$5),10)</f>
        <v>95.949688813929271</v>
      </c>
      <c r="H1324" s="15">
        <f>-10*H1312*LOG(0.3/(4*PI()*H1313*$C$5),10)</f>
        <v>71.306714688805911</v>
      </c>
    </row>
    <row r="1325" spans="2:8" x14ac:dyDescent="0.25">
      <c r="B1325" s="11" t="s">
        <v>41</v>
      </c>
      <c r="C1325" s="8"/>
      <c r="D1325" s="48" t="s">
        <v>14</v>
      </c>
      <c r="E1325" s="13">
        <f>-E1323+E1324</f>
        <v>-29.11211092590959</v>
      </c>
      <c r="F1325" s="13">
        <f>-F1323+F1324</f>
        <v>-23.091511012629979</v>
      </c>
      <c r="G1325" s="13">
        <f>-G1323+G1324</f>
        <v>-17.070911099350354</v>
      </c>
      <c r="H1325" s="15">
        <f>-H1323+H1324</f>
        <v>-41.713885224473714</v>
      </c>
    </row>
    <row r="1326" spans="2:8" x14ac:dyDescent="0.25">
      <c r="B1326" s="11" t="s">
        <v>34</v>
      </c>
      <c r="C1326" s="8"/>
      <c r="D1326" s="48" t="s">
        <v>14</v>
      </c>
      <c r="E1326" s="13">
        <f>E1324+10*E1314*LOG(E1315/E1313,10)</f>
        <v>95.347628822601322</v>
      </c>
      <c r="F1326" s="13">
        <f>F1324+10*F1314*LOG(F1315/F1313,10)</f>
        <v>99.863078757561027</v>
      </c>
      <c r="G1326" s="13">
        <f>G1324+10*G1314*LOG(G1315/G1313,10)</f>
        <v>112.80736857111222</v>
      </c>
      <c r="H1326" s="15">
        <f>H1324+10*H1314*LOG(H1315/H1313,10)</f>
        <v>120.83034952357744</v>
      </c>
    </row>
    <row r="1327" spans="2:8" x14ac:dyDescent="0.25">
      <c r="B1327" s="11" t="s">
        <v>41</v>
      </c>
      <c r="C1327" s="8"/>
      <c r="D1327" s="48" t="s">
        <v>14</v>
      </c>
      <c r="E1327" s="13">
        <f>-E1323+E1326</f>
        <v>-17.672971090678303</v>
      </c>
      <c r="F1327" s="13">
        <f>-F1323+F1326</f>
        <v>-13.157521155718598</v>
      </c>
      <c r="G1327" s="13">
        <f>-G1323+G1326</f>
        <v>-0.21323134216740414</v>
      </c>
      <c r="H1327" s="15">
        <f>-H1323+H1326</f>
        <v>7.8097496102978141</v>
      </c>
    </row>
    <row r="1328" spans="2:8" ht="18" x14ac:dyDescent="0.25">
      <c r="B1328" s="7" t="s">
        <v>69</v>
      </c>
      <c r="C1328" s="44"/>
      <c r="D1328" s="47" t="s">
        <v>14</v>
      </c>
      <c r="E1328" s="56">
        <f>IF(E1327&lt;0,E$26*POWER(10,-E1327/(10*E$27)),IF(E1325&lt;0,E$24*POWER(10,-E1325/(10*E$25)),0.3*POWER(10,E1323/(10*E$23))/(4*PI()*$C$5)))</f>
        <v>329.76859759747919</v>
      </c>
      <c r="F1328" s="56">
        <f>IF(F1327&lt;0,F$26*POWER(10,-F1327/(10*F$27)),IF(F1325&lt;0,F$24*POWER(10,-F1325/(10*F$25)),0.3*POWER(10,F1323/(10*F$23))/(4*PI()*$C$5)))</f>
        <v>568.18599144349434</v>
      </c>
      <c r="G1328" s="56">
        <f>IF(G1327&lt;0,G$26*POWER(10,-G1327/(10*G$27)),IF(G1325&lt;0,G$24*POWER(10,-G1325/(10*G$25)),0.3*POWER(10,G1323/(10*G$23))/(4*PI()*$C$5)))</f>
        <v>1039.3492630742214</v>
      </c>
      <c r="H1328" s="57">
        <f>IF(H1327&lt;0,H$26*POWER(10,-H1327/(10*H$27)),IF(H1325&lt;0,H$24*POWER(10,-H1325/(10*H$25)),0.3*POWER(10,H1323/(10*H$23))/(4*PI()*$C$5)))</f>
        <v>526.07779481263799</v>
      </c>
    </row>
    <row r="1330" spans="1:15" ht="18" x14ac:dyDescent="0.25">
      <c r="A1330" s="101" t="s">
        <v>120</v>
      </c>
      <c r="B1330" s="102"/>
      <c r="C1330" s="103"/>
      <c r="D1330" s="102"/>
      <c r="E1330" s="63"/>
      <c r="F1330" s="63"/>
      <c r="G1330" s="63"/>
      <c r="H1330" s="63"/>
      <c r="I1330" s="101"/>
    </row>
    <row r="1331" spans="1:15" ht="18.75" thickBot="1" x14ac:dyDescent="0.3">
      <c r="A1331" s="53" t="s">
        <v>116</v>
      </c>
      <c r="C1331" s="52"/>
      <c r="D1331" s="62"/>
      <c r="E1331" s="63"/>
      <c r="F1331" s="63"/>
      <c r="G1331" s="63"/>
      <c r="H1331" s="63"/>
    </row>
    <row r="1332" spans="1:15" x14ac:dyDescent="0.25">
      <c r="B1332" s="50" t="s">
        <v>45</v>
      </c>
      <c r="K1332" s="75"/>
      <c r="L1332" s="113" t="s">
        <v>111</v>
      </c>
      <c r="M1332" s="113"/>
      <c r="N1332" s="113"/>
      <c r="O1332" s="114"/>
    </row>
    <row r="1333" spans="1:15" x14ac:dyDescent="0.25">
      <c r="B1333" s="50" t="s">
        <v>46</v>
      </c>
      <c r="K1333" s="77"/>
      <c r="L1333" s="47" t="s">
        <v>5</v>
      </c>
      <c r="M1333" s="47" t="s">
        <v>6</v>
      </c>
      <c r="N1333" s="72" t="s">
        <v>7</v>
      </c>
      <c r="O1333" s="78" t="s">
        <v>8</v>
      </c>
    </row>
    <row r="1334" spans="1:15" ht="15.75" thickBot="1" x14ac:dyDescent="0.3">
      <c r="B1334" s="1" t="s">
        <v>0</v>
      </c>
      <c r="C1334" s="1">
        <v>5.85</v>
      </c>
      <c r="D1334" s="1"/>
      <c r="E1334" s="1" t="s">
        <v>1</v>
      </c>
      <c r="F1334" s="1">
        <f>300000000/C1334/10^9</f>
        <v>5.1282051282051287E-2</v>
      </c>
      <c r="G1334" s="1"/>
      <c r="H1334" s="1"/>
      <c r="J1334" s="101"/>
      <c r="K1334" s="98" t="s">
        <v>117</v>
      </c>
      <c r="L1334" s="74">
        <f>E1368</f>
        <v>192.82888501183922</v>
      </c>
      <c r="M1334" s="74">
        <f>F1368</f>
        <v>309.59256639581594</v>
      </c>
      <c r="N1334" s="74">
        <f>G1368</f>
        <v>457.12691572176811</v>
      </c>
      <c r="O1334" s="74">
        <f>H1368</f>
        <v>223.82914767547746</v>
      </c>
    </row>
    <row r="1335" spans="1:15" x14ac:dyDescent="0.25">
      <c r="B1335" s="2" t="s">
        <v>2</v>
      </c>
      <c r="C1335" s="3" t="s">
        <v>3</v>
      </c>
      <c r="D1335" s="3" t="s">
        <v>4</v>
      </c>
      <c r="E1335" s="4" t="s">
        <v>5</v>
      </c>
      <c r="F1335" s="4" t="s">
        <v>6</v>
      </c>
      <c r="G1335" s="5" t="s">
        <v>7</v>
      </c>
      <c r="H1335" s="6" t="s">
        <v>8</v>
      </c>
      <c r="K1335" s="98" t="s">
        <v>94</v>
      </c>
      <c r="L1335" s="74">
        <f>E1405</f>
        <v>92.514934115371787</v>
      </c>
      <c r="M1335" s="74">
        <f>F1405</f>
        <v>128.54247891740701</v>
      </c>
      <c r="N1335" s="74">
        <f>G1405</f>
        <v>128.89632249140365</v>
      </c>
      <c r="O1335" s="74">
        <f>H1405</f>
        <v>73.799544208258496</v>
      </c>
    </row>
    <row r="1336" spans="1:15" x14ac:dyDescent="0.25">
      <c r="B1336" s="7" t="s">
        <v>62</v>
      </c>
      <c r="C1336" s="8"/>
      <c r="D1336" s="9"/>
      <c r="E1336" s="9"/>
      <c r="F1336" s="9"/>
      <c r="G1336" s="9"/>
      <c r="H1336" s="10"/>
      <c r="K1336" s="98" t="s">
        <v>118</v>
      </c>
      <c r="L1336" s="74">
        <f>E1443</f>
        <v>333.46546860442334</v>
      </c>
      <c r="M1336" s="74">
        <f>F1443</f>
        <v>575.39905129831652</v>
      </c>
      <c r="N1336" s="74">
        <f>G1443</f>
        <v>1054.5574054220785</v>
      </c>
      <c r="O1336" s="74">
        <f>H1443</f>
        <v>535.50141246405735</v>
      </c>
    </row>
    <row r="1337" spans="1:15" x14ac:dyDescent="0.25">
      <c r="B1337" s="11" t="s">
        <v>9</v>
      </c>
      <c r="C1337" s="12">
        <v>1</v>
      </c>
      <c r="D1337" s="9" t="s">
        <v>10</v>
      </c>
      <c r="E1337" s="13">
        <f>C1337</f>
        <v>1</v>
      </c>
      <c r="F1337" s="13">
        <f>E1337</f>
        <v>1</v>
      </c>
      <c r="G1337" s="13">
        <f>F1337</f>
        <v>1</v>
      </c>
      <c r="H1337" s="14">
        <f>G1337</f>
        <v>1</v>
      </c>
      <c r="J1337" s="101" t="s">
        <v>122</v>
      </c>
      <c r="K1337" s="98" t="s">
        <v>119</v>
      </c>
      <c r="L1337" s="74">
        <f>E1480</f>
        <v>214.50834100575693</v>
      </c>
      <c r="M1337" s="74">
        <f>F1480</f>
        <v>349.26177094465345</v>
      </c>
      <c r="N1337" s="74">
        <f>G1480</f>
        <v>538.3906501798607</v>
      </c>
      <c r="O1337" s="74">
        <f>H1480</f>
        <v>265.22181035819318</v>
      </c>
    </row>
    <row r="1338" spans="1:15" x14ac:dyDescent="0.25">
      <c r="B1338" s="11" t="s">
        <v>11</v>
      </c>
      <c r="C1338" s="12">
        <f>$C$1</f>
        <v>26</v>
      </c>
      <c r="D1338" s="9" t="s">
        <v>12</v>
      </c>
      <c r="E1338" s="13">
        <f>$C1338</f>
        <v>26</v>
      </c>
      <c r="F1338" s="13">
        <f>$C1338</f>
        <v>26</v>
      </c>
      <c r="G1338" s="13">
        <f>$C1338</f>
        <v>26</v>
      </c>
      <c r="H1338" s="15">
        <f>$C1338</f>
        <v>26</v>
      </c>
    </row>
    <row r="1339" spans="1:15" x14ac:dyDescent="0.25">
      <c r="B1339" s="11" t="s">
        <v>13</v>
      </c>
      <c r="C1339" s="12">
        <v>0</v>
      </c>
      <c r="D1339" s="9" t="s">
        <v>14</v>
      </c>
      <c r="E1339" s="13">
        <f>$C1339</f>
        <v>0</v>
      </c>
      <c r="F1339" s="13">
        <f t="shared" ref="F1339:H1341" si="64">$C1339</f>
        <v>0</v>
      </c>
      <c r="G1339" s="13">
        <f t="shared" si="64"/>
        <v>0</v>
      </c>
      <c r="H1339" s="15">
        <f t="shared" si="64"/>
        <v>0</v>
      </c>
    </row>
    <row r="1340" spans="1:15" ht="15.75" thickBot="1" x14ac:dyDescent="0.3">
      <c r="B1340" s="11" t="s">
        <v>15</v>
      </c>
      <c r="C1340" s="12">
        <v>30</v>
      </c>
      <c r="D1340" s="9" t="s">
        <v>14</v>
      </c>
      <c r="E1340" s="13">
        <f>$C1340</f>
        <v>30</v>
      </c>
      <c r="F1340" s="13">
        <f t="shared" si="64"/>
        <v>30</v>
      </c>
      <c r="G1340" s="13">
        <f t="shared" si="64"/>
        <v>30</v>
      </c>
      <c r="H1340" s="15">
        <f t="shared" si="64"/>
        <v>30</v>
      </c>
    </row>
    <row r="1341" spans="1:15" x14ac:dyDescent="0.25">
      <c r="B1341" s="11" t="s">
        <v>16</v>
      </c>
      <c r="C1341" s="16">
        <v>0</v>
      </c>
      <c r="D1341" s="9" t="s">
        <v>17</v>
      </c>
      <c r="E1341" s="13">
        <f>$C1341</f>
        <v>0</v>
      </c>
      <c r="F1341" s="13">
        <f t="shared" si="64"/>
        <v>0</v>
      </c>
      <c r="G1341" s="13">
        <f t="shared" si="64"/>
        <v>0</v>
      </c>
      <c r="H1341" s="13">
        <f t="shared" si="64"/>
        <v>0</v>
      </c>
      <c r="K1341" s="75"/>
      <c r="L1341" s="113" t="s">
        <v>111</v>
      </c>
      <c r="M1341" s="113"/>
      <c r="N1341" s="113"/>
      <c r="O1341" s="114"/>
    </row>
    <row r="1342" spans="1:15" ht="15.75" thickBot="1" x14ac:dyDescent="0.3">
      <c r="B1342" s="17" t="s">
        <v>110</v>
      </c>
      <c r="C1342" s="18"/>
      <c r="D1342" s="19" t="s">
        <v>18</v>
      </c>
      <c r="E1342" s="18">
        <f>E1338-SUM(E1339:E1341)-10*LOG10(E1337/1)</f>
        <v>-4</v>
      </c>
      <c r="F1342" s="18">
        <f>F1338-SUM(F1339:F1341)-10*LOG10(F1337/1)</f>
        <v>-4</v>
      </c>
      <c r="G1342" s="18">
        <f>G1338-SUM(G1339:G1341)-10*LOG10(G1337/1)</f>
        <v>-4</v>
      </c>
      <c r="H1342" s="32">
        <f>H1338-SUM(H1339:H1341)-10*LOG10(H1337/1)</f>
        <v>-4</v>
      </c>
      <c r="K1342" s="77"/>
      <c r="L1342" s="47" t="s">
        <v>5</v>
      </c>
      <c r="M1342" s="47" t="s">
        <v>6</v>
      </c>
      <c r="N1342" s="72" t="s">
        <v>7</v>
      </c>
      <c r="O1342" s="78" t="s">
        <v>8</v>
      </c>
    </row>
    <row r="1343" spans="1:15" ht="15.75" thickBot="1" x14ac:dyDescent="0.3">
      <c r="B1343" s="20"/>
      <c r="C1343" s="21"/>
      <c r="D1343" s="22"/>
      <c r="E1343" s="23"/>
      <c r="F1343" s="24"/>
      <c r="G1343" s="25"/>
      <c r="H1343" s="1"/>
      <c r="K1343" s="100" t="s">
        <v>117</v>
      </c>
      <c r="L1343" s="74">
        <f>E1518</f>
        <v>280.67408893321198</v>
      </c>
      <c r="M1343" s="74">
        <f>F1518</f>
        <v>473.44779923775235</v>
      </c>
      <c r="N1343" s="74">
        <f>G1518</f>
        <v>813.58821475395689</v>
      </c>
      <c r="O1343" s="74">
        <f>H1518</f>
        <v>406.96529954308249</v>
      </c>
    </row>
    <row r="1344" spans="1:15" x14ac:dyDescent="0.25">
      <c r="B1344" s="26" t="s">
        <v>67</v>
      </c>
      <c r="C1344" s="27"/>
      <c r="D1344" s="28"/>
      <c r="E1344" s="27"/>
      <c r="F1344" s="27"/>
      <c r="G1344" s="27"/>
      <c r="H1344" s="29"/>
      <c r="K1344" s="100" t="s">
        <v>94</v>
      </c>
      <c r="L1344" s="74">
        <f>E1554</f>
        <v>139.84186469006329</v>
      </c>
      <c r="M1344" s="74">
        <f>F1554</f>
        <v>209.64282482767533</v>
      </c>
      <c r="N1344" s="74">
        <f>G1554</f>
        <v>279.09437210786513</v>
      </c>
      <c r="O1344" s="74">
        <f>H1554</f>
        <v>134.18204879376117</v>
      </c>
    </row>
    <row r="1345" spans="2:15" x14ac:dyDescent="0.25">
      <c r="B1345" s="7" t="s">
        <v>19</v>
      </c>
      <c r="C1345" s="30">
        <v>0.25</v>
      </c>
      <c r="D1345" s="9" t="s">
        <v>10</v>
      </c>
      <c r="E1345" s="60">
        <f t="shared" ref="E1345:H1348" si="65">$C1345</f>
        <v>0.25</v>
      </c>
      <c r="F1345" s="60">
        <f t="shared" si="65"/>
        <v>0.25</v>
      </c>
      <c r="G1345" s="60">
        <f t="shared" si="65"/>
        <v>0.25</v>
      </c>
      <c r="H1345" s="61">
        <f t="shared" si="65"/>
        <v>0.25</v>
      </c>
      <c r="K1345" s="100" t="s">
        <v>118</v>
      </c>
      <c r="L1345" s="74">
        <f>E1590</f>
        <v>485.37913075360376</v>
      </c>
      <c r="M1345" s="74">
        <f>F1590</f>
        <v>879.93525714175632</v>
      </c>
      <c r="N1345" s="74">
        <f>G1590</f>
        <v>1719.9014308544679</v>
      </c>
      <c r="O1345" s="74">
        <f>H1590</f>
        <v>973.64661838032453</v>
      </c>
    </row>
    <row r="1346" spans="2:15" x14ac:dyDescent="0.25">
      <c r="B1346" s="11" t="s">
        <v>64</v>
      </c>
      <c r="C1346" s="30">
        <v>-114</v>
      </c>
      <c r="D1346" s="9" t="s">
        <v>18</v>
      </c>
      <c r="E1346" s="13">
        <f t="shared" si="65"/>
        <v>-114</v>
      </c>
      <c r="F1346" s="13">
        <f t="shared" si="65"/>
        <v>-114</v>
      </c>
      <c r="G1346" s="13">
        <f t="shared" si="65"/>
        <v>-114</v>
      </c>
      <c r="H1346" s="15">
        <f t="shared" si="65"/>
        <v>-114</v>
      </c>
      <c r="J1346" s="101" t="s">
        <v>127</v>
      </c>
      <c r="K1346" s="100" t="s">
        <v>119</v>
      </c>
      <c r="L1346" s="74">
        <f>E1626</f>
        <v>312.22984656406135</v>
      </c>
      <c r="M1346" s="74">
        <f>F1626</f>
        <v>534.11236172969325</v>
      </c>
      <c r="N1346" s="74">
        <f>G1626</f>
        <v>958.2202947477773</v>
      </c>
      <c r="O1346" s="74">
        <f>H1626</f>
        <v>482.22528039231781</v>
      </c>
    </row>
    <row r="1347" spans="2:15" x14ac:dyDescent="0.25">
      <c r="B1347" s="11" t="s">
        <v>68</v>
      </c>
      <c r="C1347" s="30">
        <v>9</v>
      </c>
      <c r="D1347" s="9" t="s">
        <v>14</v>
      </c>
      <c r="E1347" s="13">
        <f t="shared" si="65"/>
        <v>9</v>
      </c>
      <c r="F1347" s="13">
        <f t="shared" si="65"/>
        <v>9</v>
      </c>
      <c r="G1347" s="13">
        <f t="shared" si="65"/>
        <v>9</v>
      </c>
      <c r="H1347" s="15">
        <f t="shared" si="65"/>
        <v>9</v>
      </c>
    </row>
    <row r="1348" spans="2:15" x14ac:dyDescent="0.25">
      <c r="B1348" s="11" t="s">
        <v>21</v>
      </c>
      <c r="C1348" s="30">
        <v>2</v>
      </c>
      <c r="D1348" s="9" t="s">
        <v>17</v>
      </c>
      <c r="E1348" s="13">
        <f t="shared" si="65"/>
        <v>2</v>
      </c>
      <c r="F1348" s="13">
        <f t="shared" si="65"/>
        <v>2</v>
      </c>
      <c r="G1348" s="13">
        <f t="shared" si="65"/>
        <v>2</v>
      </c>
      <c r="H1348" s="15">
        <f t="shared" si="65"/>
        <v>2</v>
      </c>
    </row>
    <row r="1349" spans="2:15" ht="15.75" thickBot="1" x14ac:dyDescent="0.3">
      <c r="B1349" s="17" t="s">
        <v>78</v>
      </c>
      <c r="C1349" s="31"/>
      <c r="D1349" s="19" t="s">
        <v>18</v>
      </c>
      <c r="E1349" s="18">
        <f>E1346-E1348+E1347</f>
        <v>-107</v>
      </c>
      <c r="F1349" s="18">
        <f>F1346-F1348+F1347</f>
        <v>-107</v>
      </c>
      <c r="G1349" s="18">
        <f>G1346-G1348+G1347</f>
        <v>-107</v>
      </c>
      <c r="H1349" s="32">
        <f>H1346-H1348+H1347</f>
        <v>-107</v>
      </c>
    </row>
    <row r="1350" spans="2:15" ht="15.75" thickBot="1" x14ac:dyDescent="0.3">
      <c r="B1350" s="20"/>
      <c r="C1350" s="23"/>
      <c r="D1350" s="22"/>
      <c r="E1350" s="23"/>
      <c r="F1350" s="24"/>
      <c r="G1350" s="25"/>
      <c r="H1350" s="1"/>
    </row>
    <row r="1351" spans="2:15" x14ac:dyDescent="0.25">
      <c r="B1351" s="26" t="s">
        <v>22</v>
      </c>
      <c r="C1351" s="33"/>
      <c r="D1351" s="34"/>
      <c r="E1351" s="33"/>
      <c r="F1351" s="33"/>
      <c r="G1351" s="33"/>
      <c r="H1351" s="29"/>
    </row>
    <row r="1352" spans="2:15" x14ac:dyDescent="0.25">
      <c r="B1352" s="11" t="s">
        <v>23</v>
      </c>
      <c r="C1352" s="35"/>
      <c r="D1352" s="36"/>
      <c r="E1352" s="37">
        <v>2</v>
      </c>
      <c r="F1352" s="37">
        <v>2</v>
      </c>
      <c r="G1352" s="37">
        <v>2</v>
      </c>
      <c r="H1352" s="38">
        <v>2</v>
      </c>
    </row>
    <row r="1353" spans="2:15" x14ac:dyDescent="0.25">
      <c r="B1353" s="11" t="s">
        <v>24</v>
      </c>
      <c r="C1353" s="35"/>
      <c r="D1353" s="36"/>
      <c r="E1353" s="13">
        <v>64</v>
      </c>
      <c r="F1353" s="13">
        <v>128</v>
      </c>
      <c r="G1353" s="13">
        <v>256</v>
      </c>
      <c r="H1353" s="15">
        <v>15</v>
      </c>
    </row>
    <row r="1354" spans="2:15" x14ac:dyDescent="0.25">
      <c r="B1354" s="11" t="s">
        <v>25</v>
      </c>
      <c r="C1354" s="35"/>
      <c r="D1354" s="36"/>
      <c r="E1354" s="37">
        <v>3.8</v>
      </c>
      <c r="F1354" s="37">
        <v>3.3</v>
      </c>
      <c r="G1354" s="37">
        <v>2.8</v>
      </c>
      <c r="H1354" s="38">
        <v>2.7</v>
      </c>
    </row>
    <row r="1355" spans="2:15" ht="15.75" thickBot="1" x14ac:dyDescent="0.3">
      <c r="B1355" s="11" t="s">
        <v>26</v>
      </c>
      <c r="C1355" s="35"/>
      <c r="D1355" s="36"/>
      <c r="E1355" s="13">
        <v>128</v>
      </c>
      <c r="F1355" s="13">
        <v>256</v>
      </c>
      <c r="G1355" s="13">
        <v>1024</v>
      </c>
      <c r="H1355" s="15">
        <v>1024</v>
      </c>
    </row>
    <row r="1356" spans="2:15" ht="15.75" thickBot="1" x14ac:dyDescent="0.3">
      <c r="B1356" s="39" t="s">
        <v>27</v>
      </c>
      <c r="C1356" s="18"/>
      <c r="D1356" s="19"/>
      <c r="E1356" s="40">
        <v>4.3</v>
      </c>
      <c r="F1356" s="40">
        <v>3.8</v>
      </c>
      <c r="G1356" s="40">
        <v>3.3</v>
      </c>
      <c r="H1356" s="41">
        <v>2.7</v>
      </c>
      <c r="K1356" s="75"/>
      <c r="L1356" s="76"/>
      <c r="M1356" s="99" t="s">
        <v>111</v>
      </c>
      <c r="N1356" s="99"/>
      <c r="O1356" s="99"/>
    </row>
    <row r="1357" spans="2:15" ht="15.75" thickBot="1" x14ac:dyDescent="0.3">
      <c r="B1357" s="1"/>
      <c r="C1357" s="1"/>
      <c r="D1357" s="1"/>
      <c r="E1357" s="1"/>
      <c r="F1357" s="1"/>
      <c r="G1357" s="1"/>
      <c r="H1357" s="1"/>
      <c r="K1357" s="77"/>
      <c r="L1357" s="71"/>
      <c r="M1357" s="47" t="s">
        <v>5</v>
      </c>
      <c r="N1357" s="47" t="s">
        <v>6</v>
      </c>
      <c r="O1357" s="72" t="s">
        <v>7</v>
      </c>
    </row>
    <row r="1358" spans="2:15" x14ac:dyDescent="0.25">
      <c r="B1358" s="26" t="s">
        <v>28</v>
      </c>
      <c r="C1358" s="27"/>
      <c r="D1358" s="28"/>
      <c r="E1358" s="27"/>
      <c r="F1358" s="27"/>
      <c r="G1358" s="27"/>
      <c r="H1358" s="29"/>
      <c r="K1358" s="116" t="s">
        <v>50</v>
      </c>
      <c r="L1358" s="73" t="s">
        <v>91</v>
      </c>
      <c r="M1358" s="74">
        <f>E1211</f>
        <v>-115.03089986991944</v>
      </c>
      <c r="N1358" s="74">
        <f>F1211</f>
        <v>-115.03089986991944</v>
      </c>
      <c r="O1358" s="74">
        <f>G1211</f>
        <v>-115.03089986991944</v>
      </c>
    </row>
    <row r="1359" spans="2:15" ht="15.75" thickBot="1" x14ac:dyDescent="0.3">
      <c r="B1359" s="11" t="s">
        <v>65</v>
      </c>
      <c r="C1359" s="12">
        <v>0</v>
      </c>
      <c r="D1359" s="9" t="s">
        <v>14</v>
      </c>
      <c r="E1359" s="13">
        <f>$C$30</f>
        <v>0</v>
      </c>
      <c r="F1359" s="13">
        <f>$C$30</f>
        <v>0</v>
      </c>
      <c r="G1359" s="13">
        <f>$C$30</f>
        <v>0</v>
      </c>
      <c r="H1359" s="15">
        <f>$C$30</f>
        <v>0</v>
      </c>
      <c r="K1359" s="117"/>
      <c r="L1359" s="55" t="s">
        <v>92</v>
      </c>
      <c r="M1359" s="80">
        <f>E1220</f>
        <v>0</v>
      </c>
      <c r="N1359" s="80">
        <f>F1220</f>
        <v>0</v>
      </c>
      <c r="O1359" s="80">
        <f>G1220</f>
        <v>0</v>
      </c>
    </row>
    <row r="1360" spans="2:15" x14ac:dyDescent="0.25">
      <c r="B1360" s="7" t="s">
        <v>30</v>
      </c>
      <c r="C1360" s="35"/>
      <c r="D1360" s="36" t="s">
        <v>18</v>
      </c>
      <c r="E1360" s="35">
        <f>E1349-E1359</f>
        <v>-107</v>
      </c>
      <c r="F1360" s="35">
        <f>F1349-F1359</f>
        <v>-107</v>
      </c>
      <c r="G1360" s="35">
        <f>G1349-G1359</f>
        <v>-107</v>
      </c>
      <c r="H1360" s="42">
        <f>H1349-H1359</f>
        <v>-107</v>
      </c>
    </row>
    <row r="1361" spans="2:10" x14ac:dyDescent="0.25">
      <c r="B1361" s="11" t="s">
        <v>66</v>
      </c>
      <c r="C1361" s="8"/>
      <c r="D1361" s="9"/>
      <c r="E1361" s="13"/>
      <c r="F1361" s="13"/>
      <c r="G1361" s="13"/>
      <c r="H1361" s="15"/>
    </row>
    <row r="1362" spans="2:10" x14ac:dyDescent="0.25">
      <c r="B1362" s="43" t="s">
        <v>32</v>
      </c>
      <c r="C1362" s="44"/>
      <c r="D1362" s="9" t="s">
        <v>18</v>
      </c>
      <c r="E1362" s="13">
        <f>E1360-E1341</f>
        <v>-107</v>
      </c>
      <c r="F1362" s="13">
        <f>F1360-F1341</f>
        <v>-107</v>
      </c>
      <c r="G1362" s="13">
        <f>G1360-G1341</f>
        <v>-107</v>
      </c>
      <c r="H1362" s="13">
        <f>H1360-H1341</f>
        <v>-107</v>
      </c>
    </row>
    <row r="1363" spans="2:10" x14ac:dyDescent="0.25">
      <c r="B1363" s="7" t="s">
        <v>39</v>
      </c>
      <c r="C1363" s="13"/>
      <c r="D1363" s="47" t="s">
        <v>14</v>
      </c>
      <c r="E1363" s="35">
        <f>-E1362+E1342</f>
        <v>103</v>
      </c>
      <c r="F1363" s="35">
        <f>-F1362+F1342</f>
        <v>103</v>
      </c>
      <c r="G1363" s="35">
        <f>-G1362+G1342</f>
        <v>103</v>
      </c>
      <c r="H1363" s="42">
        <f>-H1362+H1342</f>
        <v>103</v>
      </c>
    </row>
    <row r="1364" spans="2:10" x14ac:dyDescent="0.25">
      <c r="B1364" s="11" t="s">
        <v>33</v>
      </c>
      <c r="C1364" s="8"/>
      <c r="D1364" s="48" t="s">
        <v>14</v>
      </c>
      <c r="E1364" s="13">
        <f>-10*E1352*LOG(0.3/(4*PI()*E1353*$C$5),10)</f>
        <v>83.908488987370035</v>
      </c>
      <c r="F1364" s="13">
        <f>-10*F1352*LOG(0.3/(4*PI()*F1353*$C$5),10)</f>
        <v>89.929088900649646</v>
      </c>
      <c r="G1364" s="13">
        <f>-10*G1352*LOG(0.3/(4*PI()*G1353*$C$5),10)</f>
        <v>95.949688813929271</v>
      </c>
      <c r="H1364" s="15">
        <f>-10*H1352*LOG(0.3/(4*PI()*H1353*$C$5),10)</f>
        <v>71.306714688805911</v>
      </c>
    </row>
    <row r="1365" spans="2:10" x14ac:dyDescent="0.25">
      <c r="B1365" s="11" t="s">
        <v>41</v>
      </c>
      <c r="C1365" s="8"/>
      <c r="D1365" s="48" t="s">
        <v>14</v>
      </c>
      <c r="E1365" s="13">
        <f>-E1363+E1364</f>
        <v>-19.091511012629965</v>
      </c>
      <c r="F1365" s="13">
        <f>-F1363+F1364</f>
        <v>-13.070911099350354</v>
      </c>
      <c r="G1365" s="13">
        <f>-G1363+G1364</f>
        <v>-7.0503111860707293</v>
      </c>
      <c r="H1365" s="15">
        <f>-H1363+H1364</f>
        <v>-31.693285311194089</v>
      </c>
    </row>
    <row r="1366" spans="2:10" x14ac:dyDescent="0.25">
      <c r="B1366" s="11" t="s">
        <v>34</v>
      </c>
      <c r="C1366" s="8"/>
      <c r="D1366" s="48" t="s">
        <v>14</v>
      </c>
      <c r="E1366" s="13">
        <f>E1364+10*E1354*LOG(E1355/E1353,10)</f>
        <v>95.347628822601322</v>
      </c>
      <c r="F1366" s="13">
        <f>F1364+10*F1354*LOG(F1355/F1353,10)</f>
        <v>99.863078757561027</v>
      </c>
      <c r="G1366" s="13">
        <f>G1364+10*G1354*LOG(G1355/G1353,10)</f>
        <v>112.80736857111222</v>
      </c>
      <c r="H1366" s="15">
        <f>H1364+10*H1354*LOG(H1355/H1353,10)</f>
        <v>120.83034952357744</v>
      </c>
    </row>
    <row r="1367" spans="2:10" x14ac:dyDescent="0.25">
      <c r="B1367" s="11" t="s">
        <v>41</v>
      </c>
      <c r="C1367" s="8"/>
      <c r="D1367" s="48" t="s">
        <v>14</v>
      </c>
      <c r="E1367" s="13">
        <f>-E1363+E1366</f>
        <v>-7.6523711773986776</v>
      </c>
      <c r="F1367" s="13">
        <f>-F1363+F1366</f>
        <v>-3.136921242438973</v>
      </c>
      <c r="G1367" s="13">
        <f>-G1363+G1366</f>
        <v>9.8073685711122209</v>
      </c>
      <c r="H1367" s="15">
        <f>-H1363+H1366</f>
        <v>17.830349523577439</v>
      </c>
    </row>
    <row r="1368" spans="2:10" ht="18" x14ac:dyDescent="0.25">
      <c r="B1368" s="7" t="s">
        <v>69</v>
      </c>
      <c r="C1368" s="44"/>
      <c r="D1368" s="47" t="s">
        <v>14</v>
      </c>
      <c r="E1368" s="56">
        <f>IF(E1367&lt;0,E$26*POWER(10,-E1367/(10*E$27)),IF(E1365&lt;0,E$24*POWER(10,-E1365/(10*E$25)),0.3*POWER(10,E1363/(10*E$23))/(4*PI()*$C$5)))</f>
        <v>192.82888501183922</v>
      </c>
      <c r="F1368" s="56">
        <f>IF(F1367&lt;0,F$26*POWER(10,-F1367/(10*F$27)),IF(F1365&lt;0,F$24*POWER(10,-F1365/(10*F$25)),0.3*POWER(10,F1363/(10*F$23))/(4*PI()*$C$5)))</f>
        <v>309.59256639581594</v>
      </c>
      <c r="G1368" s="56">
        <f>IF(G1367&lt;0,G$26*POWER(10,-G1367/(10*G$27)),IF(G1365&lt;0,G$24*POWER(10,-G1365/(10*G$25)),0.3*POWER(10,G1363/(10*G$23))/(4*PI()*$C$5)))</f>
        <v>457.12691572176811</v>
      </c>
      <c r="H1368" s="57">
        <f>IF(H1367&lt;0,H$26*POWER(10,-H1367/(10*H$27)),IF(H1365&lt;0,H$24*POWER(10,-H1365/(10*H$25)),0.3*POWER(10,H1363/(10*H$23))/(4*PI()*$C$5)))</f>
        <v>223.82914767547746</v>
      </c>
    </row>
    <row r="1369" spans="2:10" ht="18" x14ac:dyDescent="0.25">
      <c r="B1369" s="51"/>
      <c r="C1369" s="52"/>
      <c r="D1369" s="53"/>
      <c r="E1369" s="54"/>
      <c r="F1369" s="54"/>
      <c r="G1369" s="54"/>
      <c r="H1369" s="54"/>
      <c r="J1369" t="s">
        <v>106</v>
      </c>
    </row>
    <row r="1370" spans="2:10" x14ac:dyDescent="0.25">
      <c r="B1370" s="51" t="s">
        <v>47</v>
      </c>
    </row>
    <row r="1371" spans="2:10" ht="15.75" thickBot="1" x14ac:dyDescent="0.3">
      <c r="B1371" s="1" t="s">
        <v>0</v>
      </c>
      <c r="C1371" s="1">
        <v>5.85</v>
      </c>
      <c r="D1371" s="1"/>
      <c r="E1371" s="1" t="s">
        <v>1</v>
      </c>
      <c r="F1371" s="1">
        <f>300000000/C1371/10^9</f>
        <v>5.1282051282051287E-2</v>
      </c>
      <c r="G1371" s="1"/>
      <c r="H1371" s="1"/>
    </row>
    <row r="1372" spans="2:10" x14ac:dyDescent="0.25">
      <c r="B1372" s="2" t="s">
        <v>2</v>
      </c>
      <c r="C1372" s="3" t="s">
        <v>3</v>
      </c>
      <c r="D1372" s="3" t="s">
        <v>4</v>
      </c>
      <c r="E1372" s="4" t="s">
        <v>5</v>
      </c>
      <c r="F1372" s="4" t="s">
        <v>6</v>
      </c>
      <c r="G1372" s="5" t="s">
        <v>7</v>
      </c>
      <c r="H1372" s="6" t="s">
        <v>8</v>
      </c>
    </row>
    <row r="1373" spans="2:10" x14ac:dyDescent="0.25">
      <c r="B1373" s="7" t="s">
        <v>42</v>
      </c>
      <c r="C1373" s="8"/>
      <c r="D1373" s="9"/>
      <c r="E1373" s="9"/>
      <c r="F1373" s="9"/>
      <c r="G1373" s="9"/>
      <c r="H1373" s="10"/>
    </row>
    <row r="1374" spans="2:10" x14ac:dyDescent="0.25">
      <c r="B1374" s="11" t="s">
        <v>9</v>
      </c>
      <c r="C1374" s="12">
        <v>20</v>
      </c>
      <c r="D1374" s="9" t="s">
        <v>10</v>
      </c>
      <c r="E1374" s="13">
        <f>C1374</f>
        <v>20</v>
      </c>
      <c r="F1374" s="13">
        <f>E1374</f>
        <v>20</v>
      </c>
      <c r="G1374" s="13">
        <f>F1374</f>
        <v>20</v>
      </c>
      <c r="H1374" s="49">
        <f>G1374</f>
        <v>20</v>
      </c>
    </row>
    <row r="1375" spans="2:10" x14ac:dyDescent="0.25">
      <c r="B1375" s="11" t="s">
        <v>11</v>
      </c>
      <c r="C1375" s="12">
        <v>26</v>
      </c>
      <c r="D1375" s="9" t="s">
        <v>12</v>
      </c>
      <c r="E1375" s="13">
        <f>$C1375</f>
        <v>26</v>
      </c>
      <c r="F1375" s="13">
        <f>$C1375</f>
        <v>26</v>
      </c>
      <c r="G1375" s="13">
        <f>$C1375</f>
        <v>26</v>
      </c>
      <c r="H1375" s="15">
        <f>$C1375</f>
        <v>26</v>
      </c>
    </row>
    <row r="1376" spans="2:10" x14ac:dyDescent="0.25">
      <c r="B1376" s="11" t="s">
        <v>13</v>
      </c>
      <c r="C1376" s="12">
        <v>0</v>
      </c>
      <c r="D1376" s="9" t="s">
        <v>14</v>
      </c>
      <c r="E1376" s="13">
        <f>$C1376</f>
        <v>0</v>
      </c>
      <c r="F1376" s="13">
        <f t="shared" ref="F1376:H1377" si="66">$C1376</f>
        <v>0</v>
      </c>
      <c r="G1376" s="13">
        <f t="shared" si="66"/>
        <v>0</v>
      </c>
      <c r="H1376" s="15">
        <f t="shared" si="66"/>
        <v>0</v>
      </c>
    </row>
    <row r="1377" spans="2:8" x14ac:dyDescent="0.25">
      <c r="B1377" s="11" t="s">
        <v>15</v>
      </c>
      <c r="C1377" s="12">
        <v>30</v>
      </c>
      <c r="D1377" s="9" t="s">
        <v>14</v>
      </c>
      <c r="E1377" s="13">
        <f>$C1377</f>
        <v>30</v>
      </c>
      <c r="F1377" s="13">
        <f t="shared" si="66"/>
        <v>30</v>
      </c>
      <c r="G1377" s="13">
        <f t="shared" si="66"/>
        <v>30</v>
      </c>
      <c r="H1377" s="15">
        <f t="shared" si="66"/>
        <v>30</v>
      </c>
    </row>
    <row r="1378" spans="2:8" x14ac:dyDescent="0.25">
      <c r="B1378" s="11" t="s">
        <v>16</v>
      </c>
      <c r="C1378" s="16">
        <v>0</v>
      </c>
      <c r="D1378" s="9" t="s">
        <v>17</v>
      </c>
      <c r="E1378" s="13">
        <v>0</v>
      </c>
      <c r="F1378" s="13">
        <v>0</v>
      </c>
      <c r="G1378" s="13">
        <v>0</v>
      </c>
      <c r="H1378" s="15">
        <v>0</v>
      </c>
    </row>
    <row r="1379" spans="2:8" ht="15.75" thickBot="1" x14ac:dyDescent="0.3">
      <c r="B1379" s="17" t="s">
        <v>110</v>
      </c>
      <c r="C1379" s="18"/>
      <c r="D1379" s="19" t="s">
        <v>18</v>
      </c>
      <c r="E1379" s="18">
        <f>E1375-SUM(E1376:E1378)-10*LOG10(C1374/1)</f>
        <v>-17.010299956639813</v>
      </c>
      <c r="F1379" s="18">
        <f>F1375-SUM(F1376:F1378)-10*LOG10(F1374/1)</f>
        <v>-17.010299956639813</v>
      </c>
      <c r="G1379" s="18">
        <f>G1375-SUM(G1376:G1378)-10*LOG10(G1374/1)</f>
        <v>-17.010299956639813</v>
      </c>
      <c r="H1379" s="32">
        <f>H1375-SUM(H1376:H1378)-10*LOG10(H1374/1)</f>
        <v>-17.010299956639813</v>
      </c>
    </row>
    <row r="1380" spans="2:8" ht="15.75" thickBot="1" x14ac:dyDescent="0.3">
      <c r="B1380" s="20"/>
      <c r="C1380" s="21"/>
      <c r="D1380" s="22"/>
      <c r="E1380" s="23"/>
      <c r="F1380" s="24"/>
      <c r="G1380" s="25"/>
      <c r="H1380" s="1"/>
    </row>
    <row r="1381" spans="2:8" x14ac:dyDescent="0.25">
      <c r="B1381" s="26" t="s">
        <v>67</v>
      </c>
      <c r="C1381" s="27"/>
      <c r="D1381" s="28"/>
      <c r="E1381" s="27"/>
      <c r="F1381" s="27"/>
      <c r="G1381" s="27"/>
      <c r="H1381" s="29"/>
    </row>
    <row r="1382" spans="2:8" x14ac:dyDescent="0.25">
      <c r="B1382" s="7" t="s">
        <v>19</v>
      </c>
      <c r="C1382" s="30">
        <v>0.25</v>
      </c>
      <c r="D1382" s="9" t="s">
        <v>10</v>
      </c>
      <c r="E1382" s="60">
        <f t="shared" ref="E1382:H1385" si="67">$C1382</f>
        <v>0.25</v>
      </c>
      <c r="F1382" s="60">
        <f t="shared" si="67"/>
        <v>0.25</v>
      </c>
      <c r="G1382" s="60">
        <f t="shared" si="67"/>
        <v>0.25</v>
      </c>
      <c r="H1382" s="61">
        <f t="shared" si="67"/>
        <v>0.25</v>
      </c>
    </row>
    <row r="1383" spans="2:8" x14ac:dyDescent="0.25">
      <c r="B1383" s="11" t="s">
        <v>64</v>
      </c>
      <c r="C1383" s="30">
        <v>-114</v>
      </c>
      <c r="D1383" s="9" t="s">
        <v>18</v>
      </c>
      <c r="E1383" s="13">
        <f t="shared" si="67"/>
        <v>-114</v>
      </c>
      <c r="F1383" s="13">
        <f t="shared" si="67"/>
        <v>-114</v>
      </c>
      <c r="G1383" s="13">
        <f t="shared" si="67"/>
        <v>-114</v>
      </c>
      <c r="H1383" s="15">
        <f t="shared" si="67"/>
        <v>-114</v>
      </c>
    </row>
    <row r="1384" spans="2:8" x14ac:dyDescent="0.25">
      <c r="B1384" s="11" t="s">
        <v>68</v>
      </c>
      <c r="C1384" s="30">
        <v>9</v>
      </c>
      <c r="D1384" s="9" t="s">
        <v>14</v>
      </c>
      <c r="E1384" s="13">
        <f t="shared" si="67"/>
        <v>9</v>
      </c>
      <c r="F1384" s="13">
        <f t="shared" si="67"/>
        <v>9</v>
      </c>
      <c r="G1384" s="13">
        <f t="shared" si="67"/>
        <v>9</v>
      </c>
      <c r="H1384" s="15">
        <f t="shared" si="67"/>
        <v>9</v>
      </c>
    </row>
    <row r="1385" spans="2:8" x14ac:dyDescent="0.25">
      <c r="B1385" s="11" t="s">
        <v>21</v>
      </c>
      <c r="C1385" s="30">
        <v>2</v>
      </c>
      <c r="D1385" s="9" t="s">
        <v>17</v>
      </c>
      <c r="E1385" s="13">
        <f t="shared" si="67"/>
        <v>2</v>
      </c>
      <c r="F1385" s="13">
        <f t="shared" si="67"/>
        <v>2</v>
      </c>
      <c r="G1385" s="13">
        <f t="shared" si="67"/>
        <v>2</v>
      </c>
      <c r="H1385" s="15">
        <f t="shared" si="67"/>
        <v>2</v>
      </c>
    </row>
    <row r="1386" spans="2:8" ht="15.75" thickBot="1" x14ac:dyDescent="0.3">
      <c r="B1386" s="17" t="s">
        <v>78</v>
      </c>
      <c r="C1386" s="31"/>
      <c r="D1386" s="19" t="s">
        <v>18</v>
      </c>
      <c r="E1386" s="18">
        <f>E1383-E1385+E1384</f>
        <v>-107</v>
      </c>
      <c r="F1386" s="18">
        <f>F1383-F1385+F1384</f>
        <v>-107</v>
      </c>
      <c r="G1386" s="18">
        <f>G1383-G1385+G1384</f>
        <v>-107</v>
      </c>
      <c r="H1386" s="32">
        <f>H1383-H1385+H1384</f>
        <v>-107</v>
      </c>
    </row>
    <row r="1387" spans="2:8" ht="15.75" thickBot="1" x14ac:dyDescent="0.3">
      <c r="B1387" s="20"/>
      <c r="C1387" s="23"/>
      <c r="D1387" s="22"/>
      <c r="E1387" s="23"/>
      <c r="F1387" s="24"/>
      <c r="G1387" s="25"/>
      <c r="H1387" s="1"/>
    </row>
    <row r="1388" spans="2:8" x14ac:dyDescent="0.25">
      <c r="B1388" s="26" t="s">
        <v>22</v>
      </c>
      <c r="C1388" s="33"/>
      <c r="D1388" s="34"/>
      <c r="E1388" s="33"/>
      <c r="F1388" s="33"/>
      <c r="G1388" s="33"/>
      <c r="H1388" s="29"/>
    </row>
    <row r="1389" spans="2:8" x14ac:dyDescent="0.25">
      <c r="B1389" s="11" t="s">
        <v>23</v>
      </c>
      <c r="C1389" s="35"/>
      <c r="D1389" s="36"/>
      <c r="E1389" s="37">
        <v>2</v>
      </c>
      <c r="F1389" s="37">
        <v>2</v>
      </c>
      <c r="G1389" s="37">
        <v>2</v>
      </c>
      <c r="H1389" s="38">
        <v>2</v>
      </c>
    </row>
    <row r="1390" spans="2:8" x14ac:dyDescent="0.25">
      <c r="B1390" s="11" t="s">
        <v>24</v>
      </c>
      <c r="C1390" s="35"/>
      <c r="D1390" s="36"/>
      <c r="E1390" s="13">
        <v>64</v>
      </c>
      <c r="F1390" s="13">
        <v>128</v>
      </c>
      <c r="G1390" s="13">
        <v>256</v>
      </c>
      <c r="H1390" s="15">
        <v>15</v>
      </c>
    </row>
    <row r="1391" spans="2:8" x14ac:dyDescent="0.25">
      <c r="B1391" s="11" t="s">
        <v>25</v>
      </c>
      <c r="C1391" s="35"/>
      <c r="D1391" s="36"/>
      <c r="E1391" s="37">
        <v>3.8</v>
      </c>
      <c r="F1391" s="37">
        <v>3.3</v>
      </c>
      <c r="G1391" s="37">
        <v>2.8</v>
      </c>
      <c r="H1391" s="38">
        <v>2.7</v>
      </c>
    </row>
    <row r="1392" spans="2:8" x14ac:dyDescent="0.25">
      <c r="B1392" s="11" t="s">
        <v>26</v>
      </c>
      <c r="C1392" s="35"/>
      <c r="D1392" s="36"/>
      <c r="E1392" s="13">
        <v>128</v>
      </c>
      <c r="F1392" s="13">
        <v>256</v>
      </c>
      <c r="G1392" s="13">
        <v>1024</v>
      </c>
      <c r="H1392" s="15">
        <v>1024</v>
      </c>
    </row>
    <row r="1393" spans="1:8" ht="15.75" thickBot="1" x14ac:dyDescent="0.3">
      <c r="B1393" s="39" t="s">
        <v>27</v>
      </c>
      <c r="C1393" s="18"/>
      <c r="D1393" s="19"/>
      <c r="E1393" s="40">
        <v>4.3</v>
      </c>
      <c r="F1393" s="40">
        <v>3.8</v>
      </c>
      <c r="G1393" s="40">
        <v>3.3</v>
      </c>
      <c r="H1393" s="41">
        <v>2.7</v>
      </c>
    </row>
    <row r="1394" spans="1:8" ht="15.75" thickBot="1" x14ac:dyDescent="0.3">
      <c r="B1394" s="1"/>
      <c r="C1394" s="1"/>
      <c r="D1394" s="1"/>
      <c r="E1394" s="1"/>
      <c r="F1394" s="1"/>
      <c r="G1394" s="1"/>
      <c r="H1394" s="1"/>
    </row>
    <row r="1395" spans="1:8" x14ac:dyDescent="0.25">
      <c r="B1395" s="26" t="s">
        <v>28</v>
      </c>
      <c r="C1395" s="27"/>
      <c r="D1395" s="28"/>
      <c r="E1395" s="27"/>
      <c r="F1395" s="27"/>
      <c r="G1395" s="27"/>
      <c r="H1395" s="29"/>
    </row>
    <row r="1396" spans="1:8" x14ac:dyDescent="0.25">
      <c r="B1396" s="11" t="s">
        <v>65</v>
      </c>
      <c r="C1396" s="12">
        <v>0</v>
      </c>
      <c r="D1396" s="9" t="s">
        <v>14</v>
      </c>
      <c r="E1396" s="13">
        <f>$C$30</f>
        <v>0</v>
      </c>
      <c r="F1396" s="13">
        <f>$C$30</f>
        <v>0</v>
      </c>
      <c r="G1396" s="13">
        <f>$C$30</f>
        <v>0</v>
      </c>
      <c r="H1396" s="15">
        <f>$C$30</f>
        <v>0</v>
      </c>
    </row>
    <row r="1397" spans="1:8" x14ac:dyDescent="0.25">
      <c r="B1397" s="7" t="s">
        <v>30</v>
      </c>
      <c r="C1397" s="35"/>
      <c r="D1397" s="36" t="s">
        <v>18</v>
      </c>
      <c r="E1397" s="35">
        <f>E1386-E1396</f>
        <v>-107</v>
      </c>
      <c r="F1397" s="35">
        <f>F1386-F1396</f>
        <v>-107</v>
      </c>
      <c r="G1397" s="35">
        <f>G1386-G1396</f>
        <v>-107</v>
      </c>
      <c r="H1397" s="42">
        <f>H1386-H1396</f>
        <v>-107</v>
      </c>
    </row>
    <row r="1398" spans="1:8" x14ac:dyDescent="0.25">
      <c r="B1398" s="11" t="s">
        <v>66</v>
      </c>
      <c r="C1398" s="8"/>
      <c r="D1398" s="9"/>
      <c r="E1398" s="13"/>
      <c r="F1398" s="13"/>
      <c r="G1398" s="13"/>
      <c r="H1398" s="15"/>
    </row>
    <row r="1399" spans="1:8" x14ac:dyDescent="0.25">
      <c r="B1399" s="43" t="s">
        <v>32</v>
      </c>
      <c r="C1399" s="44"/>
      <c r="D1399" s="9" t="s">
        <v>18</v>
      </c>
      <c r="E1399" s="13">
        <f>E1397-E1341</f>
        <v>-107</v>
      </c>
      <c r="F1399" s="13">
        <f>F1397-F1341</f>
        <v>-107</v>
      </c>
      <c r="G1399" s="13">
        <f>G1397-G1341</f>
        <v>-107</v>
      </c>
      <c r="H1399" s="13">
        <f>H1397-H1341</f>
        <v>-107</v>
      </c>
    </row>
    <row r="1400" spans="1:8" x14ac:dyDescent="0.25">
      <c r="B1400" s="7" t="s">
        <v>39</v>
      </c>
      <c r="C1400" s="13"/>
      <c r="D1400" s="47" t="s">
        <v>14</v>
      </c>
      <c r="E1400" s="35">
        <f>-E1399+E1379</f>
        <v>89.989700043360187</v>
      </c>
      <c r="F1400" s="35">
        <f>-F1399+F1379</f>
        <v>89.989700043360187</v>
      </c>
      <c r="G1400" s="35">
        <f>-G1399+G1379</f>
        <v>89.989700043360187</v>
      </c>
      <c r="H1400" s="42">
        <f>-H1399+H1379</f>
        <v>89.989700043360187</v>
      </c>
    </row>
    <row r="1401" spans="1:8" x14ac:dyDescent="0.25">
      <c r="B1401" s="11" t="s">
        <v>33</v>
      </c>
      <c r="C1401" s="8"/>
      <c r="D1401" s="48" t="s">
        <v>14</v>
      </c>
      <c r="E1401" s="13">
        <f>-10*E1389*LOG(0.3/(4*PI()*E1390*$C$5),10)</f>
        <v>83.908488987370035</v>
      </c>
      <c r="F1401" s="13">
        <f>-10*F1389*LOG(0.3/(4*PI()*F1390*$C$5),10)</f>
        <v>89.929088900649646</v>
      </c>
      <c r="G1401" s="13">
        <f>-10*G1389*LOG(0.3/(4*PI()*G1390*$C$5),10)</f>
        <v>95.949688813929271</v>
      </c>
      <c r="H1401" s="15">
        <f>-10*H1389*LOG(0.3/(4*PI()*H1390*$C$5),10)</f>
        <v>71.306714688805911</v>
      </c>
    </row>
    <row r="1402" spans="1:8" x14ac:dyDescent="0.25">
      <c r="B1402" s="11" t="s">
        <v>41</v>
      </c>
      <c r="C1402" s="8"/>
      <c r="D1402" s="48" t="s">
        <v>14</v>
      </c>
      <c r="E1402" s="13">
        <f>-E1400+E1401</f>
        <v>-6.0812110559901527</v>
      </c>
      <c r="F1402" s="13">
        <f>-F1400+F1401</f>
        <v>-6.0611142710541799E-2</v>
      </c>
      <c r="G1402" s="13">
        <f>-G1400+G1401</f>
        <v>5.9599887705690833</v>
      </c>
      <c r="H1402" s="15">
        <f>-H1400+H1401</f>
        <v>-18.682985354554276</v>
      </c>
    </row>
    <row r="1403" spans="1:8" x14ac:dyDescent="0.25">
      <c r="B1403" s="11" t="s">
        <v>34</v>
      </c>
      <c r="C1403" s="8"/>
      <c r="D1403" s="48" t="s">
        <v>14</v>
      </c>
      <c r="E1403" s="13">
        <f>E1401+10*E1391*LOG(E1392/E1390,10)</f>
        <v>95.347628822601322</v>
      </c>
      <c r="F1403" s="13">
        <f>F1401+10*F1391*LOG(F1392/F1390,10)</f>
        <v>99.863078757561027</v>
      </c>
      <c r="G1403" s="13">
        <f>G1401+10*G1391*LOG(G1392/G1390,10)</f>
        <v>112.80736857111222</v>
      </c>
      <c r="H1403" s="15">
        <f>H1401+10*H1391*LOG(H1392/H1390,10)</f>
        <v>120.83034952357744</v>
      </c>
    </row>
    <row r="1404" spans="1:8" x14ac:dyDescent="0.25">
      <c r="B1404" s="11" t="s">
        <v>41</v>
      </c>
      <c r="C1404" s="8"/>
      <c r="D1404" s="48" t="s">
        <v>14</v>
      </c>
      <c r="E1404" s="13">
        <f>-E1400+E1403</f>
        <v>5.357928779241135</v>
      </c>
      <c r="F1404" s="13">
        <f>-F1400+F1403</f>
        <v>9.8733787142008396</v>
      </c>
      <c r="G1404" s="13">
        <f>-G1400+G1403</f>
        <v>22.817668527752033</v>
      </c>
      <c r="H1404" s="15">
        <f>-H1400+H1403</f>
        <v>30.840649480217252</v>
      </c>
    </row>
    <row r="1405" spans="1:8" ht="18" x14ac:dyDescent="0.25">
      <c r="B1405" s="7" t="s">
        <v>69</v>
      </c>
      <c r="C1405" s="44"/>
      <c r="D1405" s="47" t="s">
        <v>14</v>
      </c>
      <c r="E1405" s="56">
        <f>IF(E1404&lt;0,E$26*POWER(10,-E1404/(10*E$27)),IF(E1402&lt;0,E$24*POWER(10,-E1402/(10*E$25)),0.3*POWER(10,E1400/(10*E$23))/(4*PI()*$C$5)))</f>
        <v>92.514934115371787</v>
      </c>
      <c r="F1405" s="56">
        <f>IF(F1404&lt;0,F$26*POWER(10,-F1404/(10*F$27)),IF(F1402&lt;0,F$24*POWER(10,-F1402/(10*F$25)),0.3*POWER(10,F1400/(10*F$23))/(4*PI()*$C$5)))</f>
        <v>128.54247891740701</v>
      </c>
      <c r="G1405" s="56">
        <f>IF(G1404&lt;0,G$26*POWER(10,-G1404/(10*G$27)),IF(G1402&lt;0,G$24*POWER(10,-G1402/(10*G$25)),0.3*POWER(10,G1400/(10*G$23))/(4*PI()*$C$5)))</f>
        <v>128.89632249140365</v>
      </c>
      <c r="H1405" s="57">
        <f>IF(H1404&lt;0,H$26*POWER(10,-H1404/(10*H$27)),IF(H1402&lt;0,H$24*POWER(10,-H1402/(10*H$25)),0.3*POWER(10,H1400/(10*H$23))/(4*PI()*$C$5)))</f>
        <v>73.799544208258496</v>
      </c>
    </row>
    <row r="1406" spans="1:8" x14ac:dyDescent="0.25">
      <c r="B1406" s="11" t="s">
        <v>70</v>
      </c>
      <c r="C1406" s="8"/>
      <c r="D1406" s="9"/>
      <c r="E1406" s="13"/>
      <c r="F1406" s="13"/>
      <c r="G1406" s="13"/>
      <c r="H1406" s="15"/>
    </row>
    <row r="1407" spans="1:8" ht="18" x14ac:dyDescent="0.25">
      <c r="B1407" s="53"/>
      <c r="C1407" s="52"/>
      <c r="D1407" s="53"/>
      <c r="E1407" s="54"/>
      <c r="F1407" s="54"/>
      <c r="G1407" s="54"/>
      <c r="H1407" s="54"/>
    </row>
    <row r="1408" spans="1:8" x14ac:dyDescent="0.25">
      <c r="A1408" s="1"/>
      <c r="B1408" s="104" t="s">
        <v>48</v>
      </c>
      <c r="C1408" s="1"/>
      <c r="D1408" s="1"/>
      <c r="E1408" s="1"/>
      <c r="F1408" s="1"/>
      <c r="G1408" s="1"/>
      <c r="H1408" s="1"/>
    </row>
    <row r="1409" spans="1:8" ht="15.75" thickBot="1" x14ac:dyDescent="0.3">
      <c r="A1409" s="1"/>
      <c r="B1409" s="1" t="s">
        <v>0</v>
      </c>
      <c r="C1409" s="1">
        <v>5.85</v>
      </c>
      <c r="D1409" s="1"/>
      <c r="E1409" s="1" t="s">
        <v>1</v>
      </c>
      <c r="F1409" s="1">
        <f>300000000/C1409/10^9</f>
        <v>5.1282051282051287E-2</v>
      </c>
      <c r="G1409" s="1"/>
      <c r="H1409" s="1"/>
    </row>
    <row r="1410" spans="1:8" x14ac:dyDescent="0.25">
      <c r="A1410" s="1"/>
      <c r="B1410" s="2" t="s">
        <v>2</v>
      </c>
      <c r="C1410" s="3" t="s">
        <v>3</v>
      </c>
      <c r="D1410" s="3" t="s">
        <v>4</v>
      </c>
      <c r="E1410" s="4" t="s">
        <v>5</v>
      </c>
      <c r="F1410" s="4" t="s">
        <v>6</v>
      </c>
      <c r="G1410" s="5" t="s">
        <v>7</v>
      </c>
      <c r="H1410" s="6" t="s">
        <v>8</v>
      </c>
    </row>
    <row r="1411" spans="1:8" x14ac:dyDescent="0.25">
      <c r="A1411" s="1"/>
      <c r="B1411" s="7" t="s">
        <v>43</v>
      </c>
      <c r="C1411" s="8"/>
      <c r="D1411" s="9"/>
      <c r="E1411" s="9"/>
      <c r="F1411" s="9"/>
      <c r="G1411" s="9"/>
      <c r="H1411" s="10"/>
    </row>
    <row r="1412" spans="1:8" x14ac:dyDescent="0.25">
      <c r="A1412" s="1"/>
      <c r="B1412" s="11" t="s">
        <v>9</v>
      </c>
      <c r="C1412" s="12">
        <v>3</v>
      </c>
      <c r="D1412" s="9" t="s">
        <v>10</v>
      </c>
      <c r="E1412" s="13">
        <f>C1412</f>
        <v>3</v>
      </c>
      <c r="F1412" s="13">
        <f>E1412</f>
        <v>3</v>
      </c>
      <c r="G1412" s="13">
        <f>F1412</f>
        <v>3</v>
      </c>
      <c r="H1412" s="14">
        <f>G1412</f>
        <v>3</v>
      </c>
    </row>
    <row r="1413" spans="1:8" x14ac:dyDescent="0.25">
      <c r="A1413" s="1"/>
      <c r="B1413" s="11" t="s">
        <v>11</v>
      </c>
      <c r="C1413" s="12">
        <v>26</v>
      </c>
      <c r="D1413" s="9" t="s">
        <v>12</v>
      </c>
      <c r="E1413" s="13">
        <f>$C1413</f>
        <v>26</v>
      </c>
      <c r="F1413" s="13">
        <f>$C1413</f>
        <v>26</v>
      </c>
      <c r="G1413" s="13">
        <f>$C1413</f>
        <v>26</v>
      </c>
      <c r="H1413" s="15">
        <f>$C1413</f>
        <v>26</v>
      </c>
    </row>
    <row r="1414" spans="1:8" x14ac:dyDescent="0.25">
      <c r="A1414" s="1"/>
      <c r="B1414" s="11" t="s">
        <v>13</v>
      </c>
      <c r="C1414" s="12">
        <v>0</v>
      </c>
      <c r="D1414" s="9" t="s">
        <v>14</v>
      </c>
      <c r="E1414" s="13">
        <f>$C1414</f>
        <v>0</v>
      </c>
      <c r="F1414" s="13">
        <f t="shared" ref="F1414:H1415" si="68">$C1414</f>
        <v>0</v>
      </c>
      <c r="G1414" s="13">
        <f t="shared" si="68"/>
        <v>0</v>
      </c>
      <c r="H1414" s="15">
        <f t="shared" si="68"/>
        <v>0</v>
      </c>
    </row>
    <row r="1415" spans="1:8" x14ac:dyDescent="0.25">
      <c r="A1415" s="1"/>
      <c r="B1415" s="11" t="s">
        <v>15</v>
      </c>
      <c r="C1415" s="12">
        <v>15</v>
      </c>
      <c r="D1415" s="9" t="s">
        <v>14</v>
      </c>
      <c r="E1415" s="13">
        <f>$C1415</f>
        <v>15</v>
      </c>
      <c r="F1415" s="13">
        <f t="shared" si="68"/>
        <v>15</v>
      </c>
      <c r="G1415" s="13">
        <f t="shared" si="68"/>
        <v>15</v>
      </c>
      <c r="H1415" s="15">
        <f t="shared" si="68"/>
        <v>15</v>
      </c>
    </row>
    <row r="1416" spans="1:8" x14ac:dyDescent="0.25">
      <c r="A1416" s="1"/>
      <c r="B1416" s="11" t="s">
        <v>16</v>
      </c>
      <c r="C1416" s="16">
        <v>0</v>
      </c>
      <c r="D1416" s="9" t="s">
        <v>17</v>
      </c>
      <c r="E1416" s="13">
        <v>0</v>
      </c>
      <c r="F1416" s="13">
        <v>0</v>
      </c>
      <c r="G1416" s="13">
        <v>0</v>
      </c>
      <c r="H1416" s="15">
        <v>0</v>
      </c>
    </row>
    <row r="1417" spans="1:8" ht="15.75" thickBot="1" x14ac:dyDescent="0.3">
      <c r="A1417" s="1"/>
      <c r="B1417" s="17" t="s">
        <v>110</v>
      </c>
      <c r="C1417" s="18"/>
      <c r="D1417" s="19" t="s">
        <v>18</v>
      </c>
      <c r="E1417" s="18">
        <f>E1413-SUM(E1414:E1416)-10*LOG10(E1412/1)</f>
        <v>6.2287874528033758</v>
      </c>
      <c r="F1417" s="18">
        <f>F1413-SUM(F1414:F1416)-10*LOG10(F1412/1)</f>
        <v>6.2287874528033758</v>
      </c>
      <c r="G1417" s="18">
        <f>G1413-SUM(G1414:G1416)-10*LOG10(G1412/1)</f>
        <v>6.2287874528033758</v>
      </c>
      <c r="H1417" s="32">
        <f>H1413-SUM(H1414:H1416)-10*LOG10(H1412/1)</f>
        <v>6.2287874528033758</v>
      </c>
    </row>
    <row r="1418" spans="1:8" ht="15.75" thickBot="1" x14ac:dyDescent="0.3">
      <c r="A1418" s="1"/>
      <c r="B1418" s="20"/>
      <c r="C1418" s="21"/>
      <c r="D1418" s="22"/>
      <c r="E1418" s="23"/>
      <c r="F1418" s="24"/>
      <c r="G1418" s="25"/>
      <c r="H1418" s="1"/>
    </row>
    <row r="1419" spans="1:8" x14ac:dyDescent="0.25">
      <c r="A1419" s="1"/>
      <c r="B1419" s="26" t="s">
        <v>67</v>
      </c>
      <c r="C1419" s="27"/>
      <c r="D1419" s="28"/>
      <c r="E1419" s="27"/>
      <c r="F1419" s="27"/>
      <c r="G1419" s="27"/>
      <c r="H1419" s="29"/>
    </row>
    <row r="1420" spans="1:8" x14ac:dyDescent="0.25">
      <c r="A1420" s="1"/>
      <c r="B1420" s="7" t="s">
        <v>19</v>
      </c>
      <c r="C1420" s="30">
        <v>0.25</v>
      </c>
      <c r="D1420" s="9" t="s">
        <v>10</v>
      </c>
      <c r="E1420" s="60">
        <f t="shared" ref="E1420:H1423" si="69">$C1420</f>
        <v>0.25</v>
      </c>
      <c r="F1420" s="60">
        <f t="shared" si="69"/>
        <v>0.25</v>
      </c>
      <c r="G1420" s="60">
        <f t="shared" si="69"/>
        <v>0.25</v>
      </c>
      <c r="H1420" s="61">
        <f t="shared" si="69"/>
        <v>0.25</v>
      </c>
    </row>
    <row r="1421" spans="1:8" x14ac:dyDescent="0.25">
      <c r="A1421" s="1"/>
      <c r="B1421" s="11" t="s">
        <v>64</v>
      </c>
      <c r="C1421" s="30">
        <v>-114</v>
      </c>
      <c r="D1421" s="9" t="s">
        <v>18</v>
      </c>
      <c r="E1421" s="13">
        <f t="shared" si="69"/>
        <v>-114</v>
      </c>
      <c r="F1421" s="13">
        <f t="shared" si="69"/>
        <v>-114</v>
      </c>
      <c r="G1421" s="13">
        <f t="shared" si="69"/>
        <v>-114</v>
      </c>
      <c r="H1421" s="15">
        <f t="shared" si="69"/>
        <v>-114</v>
      </c>
    </row>
    <row r="1422" spans="1:8" x14ac:dyDescent="0.25">
      <c r="A1422" s="1"/>
      <c r="B1422" s="11" t="s">
        <v>68</v>
      </c>
      <c r="C1422" s="30">
        <v>9</v>
      </c>
      <c r="D1422" s="9" t="s">
        <v>14</v>
      </c>
      <c r="E1422" s="13">
        <f t="shared" si="69"/>
        <v>9</v>
      </c>
      <c r="F1422" s="13">
        <f t="shared" si="69"/>
        <v>9</v>
      </c>
      <c r="G1422" s="13">
        <f t="shared" si="69"/>
        <v>9</v>
      </c>
      <c r="H1422" s="15">
        <f t="shared" si="69"/>
        <v>9</v>
      </c>
    </row>
    <row r="1423" spans="1:8" x14ac:dyDescent="0.25">
      <c r="A1423" s="1"/>
      <c r="B1423" s="11" t="s">
        <v>21</v>
      </c>
      <c r="C1423" s="30">
        <v>2</v>
      </c>
      <c r="D1423" s="9" t="s">
        <v>17</v>
      </c>
      <c r="E1423" s="13">
        <f t="shared" si="69"/>
        <v>2</v>
      </c>
      <c r="F1423" s="13">
        <f t="shared" si="69"/>
        <v>2</v>
      </c>
      <c r="G1423" s="13">
        <f t="shared" si="69"/>
        <v>2</v>
      </c>
      <c r="H1423" s="15">
        <f t="shared" si="69"/>
        <v>2</v>
      </c>
    </row>
    <row r="1424" spans="1:8" ht="15.75" thickBot="1" x14ac:dyDescent="0.3">
      <c r="A1424" s="1"/>
      <c r="B1424" s="17" t="s">
        <v>78</v>
      </c>
      <c r="C1424" s="31"/>
      <c r="D1424" s="19" t="s">
        <v>18</v>
      </c>
      <c r="E1424" s="18">
        <f>E1421-E1423+E1422</f>
        <v>-107</v>
      </c>
      <c r="F1424" s="18">
        <f>F1421-F1423+F1422</f>
        <v>-107</v>
      </c>
      <c r="G1424" s="18">
        <f>G1421-G1423+G1422</f>
        <v>-107</v>
      </c>
      <c r="H1424" s="32">
        <f>H1421-H1423+H1422</f>
        <v>-107</v>
      </c>
    </row>
    <row r="1425" spans="1:8" ht="15.75" thickBot="1" x14ac:dyDescent="0.3">
      <c r="A1425" s="1"/>
      <c r="B1425" s="20"/>
      <c r="C1425" s="23"/>
      <c r="D1425" s="22"/>
      <c r="E1425" s="23"/>
      <c r="F1425" s="24"/>
      <c r="G1425" s="25"/>
      <c r="H1425" s="1"/>
    </row>
    <row r="1426" spans="1:8" x14ac:dyDescent="0.25">
      <c r="A1426" s="1"/>
      <c r="B1426" s="26" t="s">
        <v>22</v>
      </c>
      <c r="C1426" s="33"/>
      <c r="D1426" s="34"/>
      <c r="E1426" s="33"/>
      <c r="F1426" s="33"/>
      <c r="G1426" s="33"/>
      <c r="H1426" s="29"/>
    </row>
    <row r="1427" spans="1:8" x14ac:dyDescent="0.25">
      <c r="A1427" s="1"/>
      <c r="B1427" s="11" t="s">
        <v>23</v>
      </c>
      <c r="C1427" s="35"/>
      <c r="D1427" s="36"/>
      <c r="E1427" s="37">
        <v>2</v>
      </c>
      <c r="F1427" s="37">
        <v>2</v>
      </c>
      <c r="G1427" s="37">
        <v>2</v>
      </c>
      <c r="H1427" s="38">
        <v>2</v>
      </c>
    </row>
    <row r="1428" spans="1:8" x14ac:dyDescent="0.25">
      <c r="A1428" s="1"/>
      <c r="B1428" s="11" t="s">
        <v>24</v>
      </c>
      <c r="C1428" s="35"/>
      <c r="D1428" s="36"/>
      <c r="E1428" s="13">
        <v>64</v>
      </c>
      <c r="F1428" s="13">
        <v>128</v>
      </c>
      <c r="G1428" s="13">
        <v>256</v>
      </c>
      <c r="H1428" s="15">
        <v>15</v>
      </c>
    </row>
    <row r="1429" spans="1:8" x14ac:dyDescent="0.25">
      <c r="A1429" s="1"/>
      <c r="B1429" s="11" t="s">
        <v>25</v>
      </c>
      <c r="C1429" s="35"/>
      <c r="D1429" s="36"/>
      <c r="E1429" s="37">
        <v>3.8</v>
      </c>
      <c r="F1429" s="37">
        <v>3.3</v>
      </c>
      <c r="G1429" s="37">
        <v>2.8</v>
      </c>
      <c r="H1429" s="38">
        <v>2.7</v>
      </c>
    </row>
    <row r="1430" spans="1:8" x14ac:dyDescent="0.25">
      <c r="A1430" s="1"/>
      <c r="B1430" s="11" t="s">
        <v>26</v>
      </c>
      <c r="C1430" s="35"/>
      <c r="D1430" s="36"/>
      <c r="E1430" s="13">
        <v>128</v>
      </c>
      <c r="F1430" s="13">
        <v>256</v>
      </c>
      <c r="G1430" s="13">
        <v>1024</v>
      </c>
      <c r="H1430" s="15">
        <v>1024</v>
      </c>
    </row>
    <row r="1431" spans="1:8" ht="15.75" thickBot="1" x14ac:dyDescent="0.3">
      <c r="A1431" s="1"/>
      <c r="B1431" s="39" t="s">
        <v>27</v>
      </c>
      <c r="C1431" s="18"/>
      <c r="D1431" s="19"/>
      <c r="E1431" s="40">
        <v>4.3</v>
      </c>
      <c r="F1431" s="40">
        <v>3.8</v>
      </c>
      <c r="G1431" s="40">
        <v>3.3</v>
      </c>
      <c r="H1431" s="41">
        <v>2.7</v>
      </c>
    </row>
    <row r="1432" spans="1:8" ht="15.75" thickBot="1" x14ac:dyDescent="0.3">
      <c r="A1432" s="1"/>
      <c r="B1432" s="1"/>
      <c r="C1432" s="1"/>
      <c r="D1432" s="1"/>
      <c r="E1432" s="1"/>
      <c r="F1432" s="1"/>
      <c r="G1432" s="1"/>
      <c r="H1432" s="1"/>
    </row>
    <row r="1433" spans="1:8" x14ac:dyDescent="0.25">
      <c r="A1433" s="1"/>
      <c r="B1433" s="26" t="s">
        <v>28</v>
      </c>
      <c r="C1433" s="27"/>
      <c r="D1433" s="28"/>
      <c r="E1433" s="27"/>
      <c r="F1433" s="27"/>
      <c r="G1433" s="27"/>
      <c r="H1433" s="29"/>
    </row>
    <row r="1434" spans="1:8" x14ac:dyDescent="0.25">
      <c r="A1434" s="1"/>
      <c r="B1434" s="11" t="s">
        <v>65</v>
      </c>
      <c r="C1434" s="12">
        <v>0</v>
      </c>
      <c r="D1434" s="9" t="s">
        <v>14</v>
      </c>
      <c r="E1434" s="13">
        <f>$C$30</f>
        <v>0</v>
      </c>
      <c r="F1434" s="13">
        <f>$C$30</f>
        <v>0</v>
      </c>
      <c r="G1434" s="13">
        <f>$C$30</f>
        <v>0</v>
      </c>
      <c r="H1434" s="15">
        <f>$C$30</f>
        <v>0</v>
      </c>
    </row>
    <row r="1435" spans="1:8" x14ac:dyDescent="0.25">
      <c r="A1435" s="1"/>
      <c r="B1435" s="7" t="s">
        <v>30</v>
      </c>
      <c r="C1435" s="35"/>
      <c r="D1435" s="36" t="s">
        <v>18</v>
      </c>
      <c r="E1435" s="35">
        <f>E1424-E1434</f>
        <v>-107</v>
      </c>
      <c r="F1435" s="35">
        <f>F1424-F1434</f>
        <v>-107</v>
      </c>
      <c r="G1435" s="35">
        <f>G1424-G1434</f>
        <v>-107</v>
      </c>
      <c r="H1435" s="42">
        <f>H1424-H1434</f>
        <v>-107</v>
      </c>
    </row>
    <row r="1436" spans="1:8" x14ac:dyDescent="0.25">
      <c r="A1436" s="1"/>
      <c r="B1436" s="11" t="s">
        <v>66</v>
      </c>
      <c r="C1436" s="8"/>
      <c r="D1436" s="9"/>
      <c r="E1436" s="13"/>
      <c r="F1436" s="13"/>
      <c r="G1436" s="13"/>
      <c r="H1436" s="15"/>
    </row>
    <row r="1437" spans="1:8" x14ac:dyDescent="0.25">
      <c r="A1437" s="1"/>
      <c r="B1437" s="43" t="s">
        <v>32</v>
      </c>
      <c r="C1437" s="44"/>
      <c r="D1437" s="9" t="s">
        <v>18</v>
      </c>
      <c r="E1437" s="13">
        <f>E1435</f>
        <v>-107</v>
      </c>
      <c r="F1437" s="13">
        <f>F1435</f>
        <v>-107</v>
      </c>
      <c r="G1437" s="13">
        <f>G1435</f>
        <v>-107</v>
      </c>
      <c r="H1437" s="15">
        <f>H1435</f>
        <v>-107</v>
      </c>
    </row>
    <row r="1438" spans="1:8" x14ac:dyDescent="0.25">
      <c r="A1438" s="1"/>
      <c r="B1438" s="7" t="s">
        <v>39</v>
      </c>
      <c r="C1438" s="13"/>
      <c r="D1438" s="47" t="s">
        <v>14</v>
      </c>
      <c r="E1438" s="35">
        <f>-E1437+E1417</f>
        <v>113.22878745280337</v>
      </c>
      <c r="F1438" s="35">
        <f>-F1437+F1417</f>
        <v>113.22878745280337</v>
      </c>
      <c r="G1438" s="35">
        <f>-G1437+G1417</f>
        <v>113.22878745280337</v>
      </c>
      <c r="H1438" s="42">
        <f>-H1437+H1417</f>
        <v>113.22878745280337</v>
      </c>
    </row>
    <row r="1439" spans="1:8" x14ac:dyDescent="0.25">
      <c r="A1439" s="1"/>
      <c r="B1439" s="11" t="s">
        <v>33</v>
      </c>
      <c r="C1439" s="8"/>
      <c r="D1439" s="48" t="s">
        <v>14</v>
      </c>
      <c r="E1439" s="13">
        <f>-10*E1427*LOG(0.3/(4*PI()*E1428*$C$5),10)</f>
        <v>83.908488987370035</v>
      </c>
      <c r="F1439" s="13">
        <f>-10*F1427*LOG(0.3/(4*PI()*F1428*$C$5),10)</f>
        <v>89.929088900649646</v>
      </c>
      <c r="G1439" s="13">
        <f>-10*G1427*LOG(0.3/(4*PI()*G1428*$C$5),10)</f>
        <v>95.949688813929271</v>
      </c>
      <c r="H1439" s="15">
        <f>-10*H1427*LOG(0.3/(4*PI()*H1428*$C$5),10)</f>
        <v>71.306714688805911</v>
      </c>
    </row>
    <row r="1440" spans="1:8" x14ac:dyDescent="0.25">
      <c r="A1440" s="1"/>
      <c r="B1440" s="11" t="s">
        <v>41</v>
      </c>
      <c r="C1440" s="8"/>
      <c r="D1440" s="48" t="s">
        <v>14</v>
      </c>
      <c r="E1440" s="13">
        <f>-E1438+E1439</f>
        <v>-29.320298465433339</v>
      </c>
      <c r="F1440" s="13">
        <f>-F1438+F1439</f>
        <v>-23.299698552153728</v>
      </c>
      <c r="G1440" s="13">
        <f>-G1438+G1439</f>
        <v>-17.279098638874103</v>
      </c>
      <c r="H1440" s="15">
        <f>-H1438+H1439</f>
        <v>-41.922072763997463</v>
      </c>
    </row>
    <row r="1441" spans="1:8" x14ac:dyDescent="0.25">
      <c r="A1441" s="1"/>
      <c r="B1441" s="11" t="s">
        <v>34</v>
      </c>
      <c r="C1441" s="8"/>
      <c r="D1441" s="48" t="s">
        <v>14</v>
      </c>
      <c r="E1441" s="13">
        <f>E1439+10*E1429*LOG(E1430/E1428,10)</f>
        <v>95.347628822601322</v>
      </c>
      <c r="F1441" s="13">
        <f>F1439+10*F1429*LOG(F1430/F1428,10)</f>
        <v>99.863078757561027</v>
      </c>
      <c r="G1441" s="13">
        <f>G1439+10*G1429*LOG(G1430/G1428,10)</f>
        <v>112.80736857111222</v>
      </c>
      <c r="H1441" s="15">
        <f>H1439+10*H1429*LOG(H1430/H1428,10)</f>
        <v>120.83034952357744</v>
      </c>
    </row>
    <row r="1442" spans="1:8" x14ac:dyDescent="0.25">
      <c r="A1442" s="1"/>
      <c r="B1442" s="11" t="s">
        <v>41</v>
      </c>
      <c r="C1442" s="8"/>
      <c r="D1442" s="48" t="s">
        <v>14</v>
      </c>
      <c r="E1442" s="13">
        <f>-E1438+E1441</f>
        <v>-17.881158630202052</v>
      </c>
      <c r="F1442" s="13">
        <f>-F1438+F1441</f>
        <v>-13.365708695242347</v>
      </c>
      <c r="G1442" s="13">
        <f>-G1438+G1441</f>
        <v>-0.42141888169115305</v>
      </c>
      <c r="H1442" s="15">
        <f>-H1438+H1441</f>
        <v>7.6015620707740652</v>
      </c>
    </row>
    <row r="1443" spans="1:8" ht="18" x14ac:dyDescent="0.25">
      <c r="A1443" s="1"/>
      <c r="B1443" s="7" t="s">
        <v>69</v>
      </c>
      <c r="C1443" s="44"/>
      <c r="D1443" s="47" t="s">
        <v>14</v>
      </c>
      <c r="E1443" s="56">
        <f>IF(E1442&lt;0,E$26*POWER(10,-E1442/(10*E$27)),IF(E1440&lt;0,E$24*POWER(10,-E1440/(10*E$25)),0.3*POWER(10,E1438/(10*E$23))/(4*PI()*$C$5)))</f>
        <v>333.46546860442334</v>
      </c>
      <c r="F1443" s="56">
        <f>IF(F1442&lt;0,F$26*POWER(10,-F1442/(10*F$27)),IF(F1440&lt;0,F$24*POWER(10,-F1440/(10*F$25)),0.3*POWER(10,F1438/(10*F$23))/(4*PI()*$C$5)))</f>
        <v>575.39905129831652</v>
      </c>
      <c r="G1443" s="56">
        <f>IF(G1442&lt;0,G$26*POWER(10,-G1442/(10*G$27)),IF(G1440&lt;0,G$24*POWER(10,-G1440/(10*G$25)),0.3*POWER(10,G1438/(10*G$23))/(4*PI()*$C$5)))</f>
        <v>1054.5574054220785</v>
      </c>
      <c r="H1443" s="57">
        <f>IF(H1442&lt;0,H$26*POWER(10,-H1442/(10*H$27)),IF(H1440&lt;0,H$24*POWER(10,-H1440/(10*H$25)),0.3*POWER(10,H1438/(10*H$23))/(4*PI()*$C$5)))</f>
        <v>535.50141246405735</v>
      </c>
    </row>
    <row r="1444" spans="1:8" ht="18" x14ac:dyDescent="0.25">
      <c r="A1444" s="1"/>
      <c r="B1444" s="51"/>
      <c r="C1444" s="52"/>
      <c r="D1444" s="53"/>
      <c r="E1444" s="54"/>
      <c r="F1444" s="54"/>
      <c r="G1444" s="54"/>
      <c r="H1444" s="54"/>
    </row>
    <row r="1445" spans="1:8" x14ac:dyDescent="0.25">
      <c r="A1445" s="1"/>
      <c r="B1445" s="51" t="s">
        <v>77</v>
      </c>
      <c r="C1445" s="1"/>
      <c r="D1445" s="1"/>
      <c r="E1445" s="1"/>
      <c r="F1445" s="1"/>
      <c r="G1445" s="1"/>
      <c r="H1445" s="1"/>
    </row>
    <row r="1446" spans="1:8" ht="15.75" thickBot="1" x14ac:dyDescent="0.3">
      <c r="A1446" s="1"/>
      <c r="B1446" s="1" t="s">
        <v>0</v>
      </c>
      <c r="C1446" s="1">
        <v>5.85</v>
      </c>
      <c r="D1446" s="1"/>
      <c r="E1446" s="1" t="s">
        <v>1</v>
      </c>
      <c r="F1446" s="1">
        <f>300000000/C1446/10^9</f>
        <v>5.1282051282051287E-2</v>
      </c>
      <c r="G1446" s="1"/>
      <c r="H1446" s="1"/>
    </row>
    <row r="1447" spans="1:8" x14ac:dyDescent="0.25">
      <c r="A1447" s="1"/>
      <c r="B1447" s="2" t="s">
        <v>2</v>
      </c>
      <c r="C1447" s="3" t="s">
        <v>3</v>
      </c>
      <c r="D1447" s="3" t="s">
        <v>4</v>
      </c>
      <c r="E1447" s="4" t="s">
        <v>5</v>
      </c>
      <c r="F1447" s="4" t="s">
        <v>6</v>
      </c>
      <c r="G1447" s="5" t="s">
        <v>7</v>
      </c>
      <c r="H1447" s="6" t="s">
        <v>8</v>
      </c>
    </row>
    <row r="1448" spans="1:8" x14ac:dyDescent="0.25">
      <c r="A1448" s="1"/>
      <c r="B1448" s="7" t="s">
        <v>44</v>
      </c>
      <c r="C1448" s="8"/>
      <c r="D1448" s="9"/>
      <c r="E1448" s="9"/>
      <c r="F1448" s="9"/>
      <c r="G1448" s="9"/>
      <c r="H1448" s="10"/>
    </row>
    <row r="1449" spans="1:8" x14ac:dyDescent="0.25">
      <c r="A1449" s="1"/>
      <c r="B1449" s="11" t="s">
        <v>9</v>
      </c>
      <c r="C1449" s="12">
        <v>20</v>
      </c>
      <c r="D1449" s="9" t="s">
        <v>10</v>
      </c>
      <c r="E1449" s="13">
        <f>C1449</f>
        <v>20</v>
      </c>
      <c r="F1449" s="13">
        <f>E1449</f>
        <v>20</v>
      </c>
      <c r="G1449" s="13">
        <f>F1449</f>
        <v>20</v>
      </c>
      <c r="H1449" s="49">
        <f>G1449</f>
        <v>20</v>
      </c>
    </row>
    <row r="1450" spans="1:8" x14ac:dyDescent="0.25">
      <c r="A1450" s="1"/>
      <c r="B1450" s="11" t="s">
        <v>11</v>
      </c>
      <c r="C1450" s="12">
        <v>26</v>
      </c>
      <c r="D1450" s="9" t="s">
        <v>12</v>
      </c>
      <c r="E1450" s="13">
        <f>$C1450</f>
        <v>26</v>
      </c>
      <c r="F1450" s="13">
        <f>$C1450</f>
        <v>26</v>
      </c>
      <c r="G1450" s="13">
        <f>$C1450</f>
        <v>26</v>
      </c>
      <c r="H1450" s="15">
        <f>$C1450</f>
        <v>26</v>
      </c>
    </row>
    <row r="1451" spans="1:8" x14ac:dyDescent="0.25">
      <c r="A1451" s="1"/>
      <c r="B1451" s="11" t="s">
        <v>13</v>
      </c>
      <c r="C1451" s="12">
        <v>0</v>
      </c>
      <c r="D1451" s="9" t="s">
        <v>14</v>
      </c>
      <c r="E1451" s="13">
        <f>$C1451</f>
        <v>0</v>
      </c>
      <c r="F1451" s="13">
        <f t="shared" ref="F1451:H1452" si="70">$C1451</f>
        <v>0</v>
      </c>
      <c r="G1451" s="13">
        <f t="shared" si="70"/>
        <v>0</v>
      </c>
      <c r="H1451" s="15">
        <f t="shared" si="70"/>
        <v>0</v>
      </c>
    </row>
    <row r="1452" spans="1:8" x14ac:dyDescent="0.25">
      <c r="A1452" s="1"/>
      <c r="B1452" s="11" t="s">
        <v>15</v>
      </c>
      <c r="C1452" s="12">
        <v>15</v>
      </c>
      <c r="D1452" s="9" t="s">
        <v>14</v>
      </c>
      <c r="E1452" s="13">
        <f>$C1452</f>
        <v>15</v>
      </c>
      <c r="F1452" s="13">
        <f t="shared" si="70"/>
        <v>15</v>
      </c>
      <c r="G1452" s="13">
        <f t="shared" si="70"/>
        <v>15</v>
      </c>
      <c r="H1452" s="15">
        <f t="shared" si="70"/>
        <v>15</v>
      </c>
    </row>
    <row r="1453" spans="1:8" x14ac:dyDescent="0.25">
      <c r="A1453" s="1"/>
      <c r="B1453" s="11" t="s">
        <v>16</v>
      </c>
      <c r="C1453" s="16">
        <v>0</v>
      </c>
      <c r="D1453" s="9" t="s">
        <v>17</v>
      </c>
      <c r="E1453" s="13">
        <v>0</v>
      </c>
      <c r="F1453" s="13">
        <v>0</v>
      </c>
      <c r="G1453" s="13">
        <v>0</v>
      </c>
      <c r="H1453" s="15">
        <v>0</v>
      </c>
    </row>
    <row r="1454" spans="1:8" ht="15.75" thickBot="1" x14ac:dyDescent="0.3">
      <c r="A1454" s="1"/>
      <c r="B1454" s="17" t="s">
        <v>110</v>
      </c>
      <c r="C1454" s="18"/>
      <c r="D1454" s="19" t="s">
        <v>18</v>
      </c>
      <c r="E1454" s="18">
        <f>E1450-SUM(E1451:E1453)-10*LOG10(C1449/1)</f>
        <v>-2.0102999566398125</v>
      </c>
      <c r="F1454" s="18">
        <f>F1450-SUM(F1451:F1453)-10*LOG10(F1449/1)</f>
        <v>-2.0102999566398125</v>
      </c>
      <c r="G1454" s="18">
        <f>G1450-SUM(G1451:G1453)-10*LOG10(G1449/1)</f>
        <v>-2.0102999566398125</v>
      </c>
      <c r="H1454" s="32">
        <f>H1450-SUM(H1451:H1453)-10*LOG10(H1449/1)</f>
        <v>-2.0102999566398125</v>
      </c>
    </row>
    <row r="1455" spans="1:8" ht="15.75" thickBot="1" x14ac:dyDescent="0.3">
      <c r="A1455" s="1"/>
      <c r="B1455" s="20"/>
      <c r="C1455" s="21"/>
      <c r="D1455" s="22"/>
      <c r="E1455" s="23"/>
      <c r="F1455" s="24"/>
      <c r="G1455" s="25"/>
      <c r="H1455" s="1"/>
    </row>
    <row r="1456" spans="1:8" x14ac:dyDescent="0.25">
      <c r="A1456" s="1"/>
      <c r="B1456" s="26" t="s">
        <v>67</v>
      </c>
      <c r="C1456" s="27"/>
      <c r="D1456" s="28"/>
      <c r="E1456" s="27"/>
      <c r="F1456" s="27"/>
      <c r="G1456" s="27"/>
      <c r="H1456" s="29"/>
    </row>
    <row r="1457" spans="1:8" x14ac:dyDescent="0.25">
      <c r="A1457" s="1"/>
      <c r="B1457" s="7" t="s">
        <v>19</v>
      </c>
      <c r="C1457" s="30">
        <v>0.25</v>
      </c>
      <c r="D1457" s="9" t="s">
        <v>10</v>
      </c>
      <c r="E1457" s="60">
        <f t="shared" ref="E1457:H1460" si="71">$C1457</f>
        <v>0.25</v>
      </c>
      <c r="F1457" s="60">
        <f t="shared" si="71"/>
        <v>0.25</v>
      </c>
      <c r="G1457" s="60">
        <f t="shared" si="71"/>
        <v>0.25</v>
      </c>
      <c r="H1457" s="61">
        <f t="shared" si="71"/>
        <v>0.25</v>
      </c>
    </row>
    <row r="1458" spans="1:8" x14ac:dyDescent="0.25">
      <c r="A1458" s="1"/>
      <c r="B1458" s="11" t="s">
        <v>64</v>
      </c>
      <c r="C1458" s="30">
        <v>-114</v>
      </c>
      <c r="D1458" s="9" t="s">
        <v>18</v>
      </c>
      <c r="E1458" s="13">
        <f t="shared" si="71"/>
        <v>-114</v>
      </c>
      <c r="F1458" s="13">
        <f t="shared" si="71"/>
        <v>-114</v>
      </c>
      <c r="G1458" s="13">
        <f t="shared" si="71"/>
        <v>-114</v>
      </c>
      <c r="H1458" s="15">
        <f t="shared" si="71"/>
        <v>-114</v>
      </c>
    </row>
    <row r="1459" spans="1:8" x14ac:dyDescent="0.25">
      <c r="A1459" s="1"/>
      <c r="B1459" s="11" t="s">
        <v>68</v>
      </c>
      <c r="C1459" s="30">
        <v>9</v>
      </c>
      <c r="D1459" s="9" t="s">
        <v>14</v>
      </c>
      <c r="E1459" s="13">
        <f t="shared" si="71"/>
        <v>9</v>
      </c>
      <c r="F1459" s="13">
        <f t="shared" si="71"/>
        <v>9</v>
      </c>
      <c r="G1459" s="13">
        <f t="shared" si="71"/>
        <v>9</v>
      </c>
      <c r="H1459" s="15">
        <f t="shared" si="71"/>
        <v>9</v>
      </c>
    </row>
    <row r="1460" spans="1:8" x14ac:dyDescent="0.25">
      <c r="A1460" s="1"/>
      <c r="B1460" s="11" t="s">
        <v>21</v>
      </c>
      <c r="C1460" s="30">
        <v>2</v>
      </c>
      <c r="D1460" s="9" t="s">
        <v>17</v>
      </c>
      <c r="E1460" s="13">
        <f t="shared" si="71"/>
        <v>2</v>
      </c>
      <c r="F1460" s="13">
        <f t="shared" si="71"/>
        <v>2</v>
      </c>
      <c r="G1460" s="13">
        <f t="shared" si="71"/>
        <v>2</v>
      </c>
      <c r="H1460" s="15">
        <f t="shared" si="71"/>
        <v>2</v>
      </c>
    </row>
    <row r="1461" spans="1:8" ht="15.75" thickBot="1" x14ac:dyDescent="0.3">
      <c r="A1461" s="1"/>
      <c r="B1461" s="17" t="s">
        <v>78</v>
      </c>
      <c r="C1461" s="31"/>
      <c r="D1461" s="19" t="s">
        <v>18</v>
      </c>
      <c r="E1461" s="18">
        <f>E1458-E1460+E1459</f>
        <v>-107</v>
      </c>
      <c r="F1461" s="18">
        <f>F1458-F1460+F1459</f>
        <v>-107</v>
      </c>
      <c r="G1461" s="18">
        <f>G1458-G1460+G1459</f>
        <v>-107</v>
      </c>
      <c r="H1461" s="32">
        <f>H1458-H1460+H1459</f>
        <v>-107</v>
      </c>
    </row>
    <row r="1462" spans="1:8" ht="15.75" thickBot="1" x14ac:dyDescent="0.3">
      <c r="A1462" s="1"/>
      <c r="B1462" s="20"/>
      <c r="C1462" s="23"/>
      <c r="D1462" s="22"/>
      <c r="E1462" s="23"/>
      <c r="F1462" s="24"/>
      <c r="G1462" s="25"/>
      <c r="H1462" s="1"/>
    </row>
    <row r="1463" spans="1:8" x14ac:dyDescent="0.25">
      <c r="A1463" s="1"/>
      <c r="B1463" s="26" t="s">
        <v>22</v>
      </c>
      <c r="C1463" s="33"/>
      <c r="D1463" s="34"/>
      <c r="E1463" s="33"/>
      <c r="F1463" s="33"/>
      <c r="G1463" s="33"/>
      <c r="H1463" s="29"/>
    </row>
    <row r="1464" spans="1:8" x14ac:dyDescent="0.25">
      <c r="A1464" s="1"/>
      <c r="B1464" s="11" t="s">
        <v>23</v>
      </c>
      <c r="C1464" s="35"/>
      <c r="D1464" s="36"/>
      <c r="E1464" s="37">
        <v>2</v>
      </c>
      <c r="F1464" s="37">
        <v>2</v>
      </c>
      <c r="G1464" s="37">
        <v>2</v>
      </c>
      <c r="H1464" s="38">
        <v>2</v>
      </c>
    </row>
    <row r="1465" spans="1:8" x14ac:dyDescent="0.25">
      <c r="A1465" s="1"/>
      <c r="B1465" s="11" t="s">
        <v>24</v>
      </c>
      <c r="C1465" s="35"/>
      <c r="D1465" s="36"/>
      <c r="E1465" s="13">
        <v>64</v>
      </c>
      <c r="F1465" s="13">
        <v>128</v>
      </c>
      <c r="G1465" s="13">
        <v>256</v>
      </c>
      <c r="H1465" s="15">
        <v>15</v>
      </c>
    </row>
    <row r="1466" spans="1:8" x14ac:dyDescent="0.25">
      <c r="A1466" s="1"/>
      <c r="B1466" s="11" t="s">
        <v>25</v>
      </c>
      <c r="C1466" s="35"/>
      <c r="D1466" s="36"/>
      <c r="E1466" s="37">
        <v>3.8</v>
      </c>
      <c r="F1466" s="37">
        <v>3.3</v>
      </c>
      <c r="G1466" s="37">
        <v>2.8</v>
      </c>
      <c r="H1466" s="38">
        <v>2.7</v>
      </c>
    </row>
    <row r="1467" spans="1:8" x14ac:dyDescent="0.25">
      <c r="A1467" s="1"/>
      <c r="B1467" s="11" t="s">
        <v>26</v>
      </c>
      <c r="C1467" s="35"/>
      <c r="D1467" s="36"/>
      <c r="E1467" s="13">
        <v>128</v>
      </c>
      <c r="F1467" s="13">
        <v>256</v>
      </c>
      <c r="G1467" s="13">
        <v>1024</v>
      </c>
      <c r="H1467" s="15">
        <v>1024</v>
      </c>
    </row>
    <row r="1468" spans="1:8" ht="15.75" thickBot="1" x14ac:dyDescent="0.3">
      <c r="A1468" s="1"/>
      <c r="B1468" s="39" t="s">
        <v>27</v>
      </c>
      <c r="C1468" s="18"/>
      <c r="D1468" s="19"/>
      <c r="E1468" s="40">
        <v>4.3</v>
      </c>
      <c r="F1468" s="40">
        <v>3.8</v>
      </c>
      <c r="G1468" s="40">
        <v>3.3</v>
      </c>
      <c r="H1468" s="41">
        <v>2.7</v>
      </c>
    </row>
    <row r="1469" spans="1:8" ht="15.75" thickBot="1" x14ac:dyDescent="0.3">
      <c r="A1469" s="1"/>
      <c r="B1469" s="1"/>
      <c r="C1469" s="1"/>
      <c r="D1469" s="1"/>
      <c r="E1469" s="1"/>
      <c r="F1469" s="1"/>
      <c r="G1469" s="1"/>
      <c r="H1469" s="1"/>
    </row>
    <row r="1470" spans="1:8" x14ac:dyDescent="0.25">
      <c r="A1470" s="1"/>
      <c r="B1470" s="26" t="s">
        <v>28</v>
      </c>
      <c r="C1470" s="27"/>
      <c r="D1470" s="28"/>
      <c r="E1470" s="27"/>
      <c r="F1470" s="27"/>
      <c r="G1470" s="27"/>
      <c r="H1470" s="29"/>
    </row>
    <row r="1471" spans="1:8" x14ac:dyDescent="0.25">
      <c r="A1471" s="1"/>
      <c r="B1471" s="11" t="s">
        <v>65</v>
      </c>
      <c r="C1471" s="12">
        <v>0</v>
      </c>
      <c r="D1471" s="9" t="s">
        <v>14</v>
      </c>
      <c r="E1471" s="13">
        <f>$C$30</f>
        <v>0</v>
      </c>
      <c r="F1471" s="13">
        <f>$C$30</f>
        <v>0</v>
      </c>
      <c r="G1471" s="13">
        <f>$C$30</f>
        <v>0</v>
      </c>
      <c r="H1471" s="15">
        <f>$C$30</f>
        <v>0</v>
      </c>
    </row>
    <row r="1472" spans="1:8" x14ac:dyDescent="0.25">
      <c r="A1472" s="1"/>
      <c r="B1472" s="7" t="s">
        <v>30</v>
      </c>
      <c r="C1472" s="35"/>
      <c r="D1472" s="36" t="s">
        <v>18</v>
      </c>
      <c r="E1472" s="35">
        <f>E1461-E1471</f>
        <v>-107</v>
      </c>
      <c r="F1472" s="35">
        <f>F1461-F1471</f>
        <v>-107</v>
      </c>
      <c r="G1472" s="35">
        <f>G1461-G1471</f>
        <v>-107</v>
      </c>
      <c r="H1472" s="42">
        <f>H1461-H1471</f>
        <v>-107</v>
      </c>
    </row>
    <row r="1473" spans="1:8" x14ac:dyDescent="0.25">
      <c r="A1473" s="1"/>
      <c r="B1473" s="11" t="s">
        <v>31</v>
      </c>
      <c r="C1473" s="8"/>
      <c r="D1473" s="9"/>
      <c r="E1473" s="13"/>
      <c r="F1473" s="13"/>
      <c r="G1473" s="13"/>
      <c r="H1473" s="15"/>
    </row>
    <row r="1474" spans="1:8" x14ac:dyDescent="0.25">
      <c r="A1474" s="1"/>
      <c r="B1474" s="43" t="s">
        <v>32</v>
      </c>
      <c r="C1474" s="44"/>
      <c r="D1474" s="9" t="s">
        <v>18</v>
      </c>
      <c r="E1474" s="13">
        <f>E1472</f>
        <v>-107</v>
      </c>
      <c r="F1474" s="13">
        <f>F1472</f>
        <v>-107</v>
      </c>
      <c r="G1474" s="13">
        <f>G1472</f>
        <v>-107</v>
      </c>
      <c r="H1474" s="15">
        <f>H1472</f>
        <v>-107</v>
      </c>
    </row>
    <row r="1475" spans="1:8" x14ac:dyDescent="0.25">
      <c r="A1475" s="1"/>
      <c r="B1475" s="7" t="s">
        <v>39</v>
      </c>
      <c r="C1475" s="13"/>
      <c r="D1475" s="47" t="s">
        <v>14</v>
      </c>
      <c r="E1475" s="35">
        <f>-E1474+E1454</f>
        <v>104.98970004336019</v>
      </c>
      <c r="F1475" s="35">
        <f>-F1474+F1454</f>
        <v>104.98970004336019</v>
      </c>
      <c r="G1475" s="35">
        <f>-G1474+G1454</f>
        <v>104.98970004336019</v>
      </c>
      <c r="H1475" s="42">
        <f>-H1474+H1454</f>
        <v>104.98970004336019</v>
      </c>
    </row>
    <row r="1476" spans="1:8" x14ac:dyDescent="0.25">
      <c r="A1476" s="1"/>
      <c r="B1476" s="11" t="s">
        <v>33</v>
      </c>
      <c r="C1476" s="8"/>
      <c r="D1476" s="48" t="s">
        <v>14</v>
      </c>
      <c r="E1476" s="13">
        <f>-10*E1464*LOG(0.3/(4*PI()*E1465*$C$5),10)</f>
        <v>83.908488987370035</v>
      </c>
      <c r="F1476" s="13">
        <f>-10*F1464*LOG(0.3/(4*PI()*F1465*$C$5),10)</f>
        <v>89.929088900649646</v>
      </c>
      <c r="G1476" s="13">
        <f>-10*G1464*LOG(0.3/(4*PI()*G1465*$C$5),10)</f>
        <v>95.949688813929271</v>
      </c>
      <c r="H1476" s="15">
        <f>-10*H1464*LOG(0.3/(4*PI()*H1465*$C$5),10)</f>
        <v>71.306714688805911</v>
      </c>
    </row>
    <row r="1477" spans="1:8" x14ac:dyDescent="0.25">
      <c r="A1477" s="1"/>
      <c r="B1477" s="11" t="s">
        <v>41</v>
      </c>
      <c r="C1477" s="8"/>
      <c r="D1477" s="48" t="s">
        <v>14</v>
      </c>
      <c r="E1477" s="13">
        <f>-E1475+E1476</f>
        <v>-21.081211055990153</v>
      </c>
      <c r="F1477" s="13">
        <f>-F1475+F1476</f>
        <v>-15.060611142710542</v>
      </c>
      <c r="G1477" s="13">
        <f>-G1475+G1476</f>
        <v>-9.0400112294309167</v>
      </c>
      <c r="H1477" s="15">
        <f>-H1475+H1476</f>
        <v>-33.682985354554276</v>
      </c>
    </row>
    <row r="1478" spans="1:8" x14ac:dyDescent="0.25">
      <c r="A1478" s="1"/>
      <c r="B1478" s="11" t="s">
        <v>34</v>
      </c>
      <c r="C1478" s="8"/>
      <c r="D1478" s="48" t="s">
        <v>14</v>
      </c>
      <c r="E1478" s="13">
        <f>E1476+10*E1466*LOG(E1467/E1465,10)</f>
        <v>95.347628822601322</v>
      </c>
      <c r="F1478" s="13">
        <f>F1476+10*F1466*LOG(F1467/F1465,10)</f>
        <v>99.863078757561027</v>
      </c>
      <c r="G1478" s="13">
        <f>G1476+10*G1466*LOG(G1467/G1465,10)</f>
        <v>112.80736857111222</v>
      </c>
      <c r="H1478" s="15">
        <f>H1476+10*H1466*LOG(H1467/H1465,10)</f>
        <v>120.83034952357744</v>
      </c>
    </row>
    <row r="1479" spans="1:8" x14ac:dyDescent="0.25">
      <c r="A1479" s="1"/>
      <c r="B1479" s="11" t="s">
        <v>41</v>
      </c>
      <c r="C1479" s="8"/>
      <c r="D1479" s="48" t="s">
        <v>14</v>
      </c>
      <c r="E1479" s="13">
        <f>-E1475+E1478</f>
        <v>-9.642071220758865</v>
      </c>
      <c r="F1479" s="13">
        <f>-F1475+F1478</f>
        <v>-5.1266212857991604</v>
      </c>
      <c r="G1479" s="13">
        <f>-G1475+G1478</f>
        <v>7.8176685277520335</v>
      </c>
      <c r="H1479" s="15">
        <f>-H1475+H1478</f>
        <v>15.840649480217252</v>
      </c>
    </row>
    <row r="1480" spans="1:8" ht="18" x14ac:dyDescent="0.25">
      <c r="A1480" s="1"/>
      <c r="B1480" s="7" t="s">
        <v>69</v>
      </c>
      <c r="C1480" s="44"/>
      <c r="D1480" s="47" t="s">
        <v>14</v>
      </c>
      <c r="E1480" s="56">
        <f>IF(E1479&lt;0,E$26*POWER(10,-E1479/(10*E$27)),IF(E1477&lt;0,E$24*POWER(10,-E1477/(10*E$25)),0.3*POWER(10,E1475/(10*E$23))/(4*PI()*$C$5)))</f>
        <v>214.50834100575693</v>
      </c>
      <c r="F1480" s="56">
        <f>IF(F1479&lt;0,F$26*POWER(10,-F1479/(10*F$27)),IF(F1477&lt;0,F$24*POWER(10,-F1477/(10*F$25)),0.3*POWER(10,F1475/(10*F$23))/(4*PI()*$C$5)))</f>
        <v>349.26177094465345</v>
      </c>
      <c r="G1480" s="56">
        <f>IF(G1479&lt;0,G$26*POWER(10,-G1479/(10*G$27)),IF(G1477&lt;0,G$24*POWER(10,-G1477/(10*G$25)),0.3*POWER(10,G1475/(10*G$23))/(4*PI()*$C$5)))</f>
        <v>538.3906501798607</v>
      </c>
      <c r="H1480" s="57">
        <f>IF(H1479&lt;0,H$26*POWER(10,-H1479/(10*H$27)),IF(H1477&lt;0,H$24*POWER(10,-H1477/(10*H$25)),0.3*POWER(10,H1475/(10*H$23))/(4*PI()*$C$5)))</f>
        <v>265.22181035819318</v>
      </c>
    </row>
    <row r="1481" spans="1:8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8" x14ac:dyDescent="0.25">
      <c r="A1482" s="94" t="s">
        <v>126</v>
      </c>
      <c r="B1482" s="66"/>
      <c r="C1482" s="95"/>
      <c r="D1482" s="96"/>
      <c r="E1482" s="97"/>
      <c r="F1482" s="97"/>
      <c r="G1482" s="97"/>
      <c r="H1482" s="97"/>
    </row>
    <row r="1483" spans="1:8" x14ac:dyDescent="0.25">
      <c r="B1483" s="50" t="s">
        <v>45</v>
      </c>
    </row>
    <row r="1484" spans="1:8" x14ac:dyDescent="0.25">
      <c r="B1484" s="50" t="s">
        <v>46</v>
      </c>
    </row>
    <row r="1485" spans="1:8" ht="15.75" thickBot="1" x14ac:dyDescent="0.3">
      <c r="B1485" s="1" t="s">
        <v>0</v>
      </c>
      <c r="C1485" s="1">
        <v>5.85</v>
      </c>
      <c r="D1485" s="1"/>
      <c r="E1485" s="1" t="s">
        <v>1</v>
      </c>
      <c r="F1485" s="1">
        <f>300000000/C1485/10^9</f>
        <v>5.1282051282051287E-2</v>
      </c>
      <c r="G1485" s="1"/>
      <c r="H1485" s="1"/>
    </row>
    <row r="1486" spans="1:8" x14ac:dyDescent="0.25">
      <c r="B1486" s="2" t="s">
        <v>2</v>
      </c>
      <c r="C1486" s="3" t="s">
        <v>3</v>
      </c>
      <c r="D1486" s="3" t="s">
        <v>4</v>
      </c>
      <c r="E1486" s="4" t="s">
        <v>5</v>
      </c>
      <c r="F1486" s="4" t="s">
        <v>6</v>
      </c>
      <c r="G1486" s="5" t="s">
        <v>7</v>
      </c>
      <c r="H1486" s="6" t="s">
        <v>8</v>
      </c>
    </row>
    <row r="1487" spans="1:8" x14ac:dyDescent="0.25">
      <c r="B1487" s="7" t="s">
        <v>62</v>
      </c>
      <c r="C1487" s="8"/>
      <c r="D1487" s="9"/>
      <c r="E1487" s="9"/>
      <c r="F1487" s="9"/>
      <c r="G1487" s="9"/>
      <c r="H1487" s="10"/>
    </row>
    <row r="1488" spans="1:8" x14ac:dyDescent="0.25">
      <c r="B1488" s="11" t="s">
        <v>9</v>
      </c>
      <c r="C1488" s="12">
        <v>1</v>
      </c>
      <c r="D1488" s="9" t="s">
        <v>10</v>
      </c>
      <c r="E1488" s="13">
        <v>1</v>
      </c>
      <c r="F1488" s="13">
        <v>1</v>
      </c>
      <c r="G1488" s="13">
        <v>1</v>
      </c>
      <c r="H1488" s="14">
        <v>1</v>
      </c>
    </row>
    <row r="1489" spans="2:8" x14ac:dyDescent="0.25">
      <c r="B1489" s="11" t="s">
        <v>11</v>
      </c>
      <c r="C1489" s="12">
        <f>$C$1</f>
        <v>26</v>
      </c>
      <c r="D1489" s="9" t="s">
        <v>12</v>
      </c>
      <c r="E1489" s="13">
        <f>$C1489</f>
        <v>26</v>
      </c>
      <c r="F1489" s="13">
        <f>$C1489</f>
        <v>26</v>
      </c>
      <c r="G1489" s="13">
        <f>$C1489</f>
        <v>26</v>
      </c>
      <c r="H1489" s="15">
        <f>$C1489</f>
        <v>26</v>
      </c>
    </row>
    <row r="1490" spans="2:8" x14ac:dyDescent="0.25">
      <c r="B1490" s="11" t="s">
        <v>13</v>
      </c>
      <c r="C1490" s="12">
        <v>0</v>
      </c>
      <c r="D1490" s="9" t="s">
        <v>14</v>
      </c>
      <c r="E1490" s="13">
        <f>$C1490</f>
        <v>0</v>
      </c>
      <c r="F1490" s="13">
        <f t="shared" ref="F1490:H1491" si="72">$C1490</f>
        <v>0</v>
      </c>
      <c r="G1490" s="13">
        <f t="shared" si="72"/>
        <v>0</v>
      </c>
      <c r="H1490" s="15">
        <f t="shared" si="72"/>
        <v>0</v>
      </c>
    </row>
    <row r="1491" spans="2:8" x14ac:dyDescent="0.25">
      <c r="B1491" s="11" t="s">
        <v>15</v>
      </c>
      <c r="C1491" s="12">
        <v>30</v>
      </c>
      <c r="D1491" s="9" t="s">
        <v>14</v>
      </c>
      <c r="E1491" s="13">
        <f>$C1491</f>
        <v>30</v>
      </c>
      <c r="F1491" s="13">
        <f t="shared" si="72"/>
        <v>30</v>
      </c>
      <c r="G1491" s="13">
        <f t="shared" si="72"/>
        <v>30</v>
      </c>
      <c r="H1491" s="15">
        <f t="shared" si="72"/>
        <v>30</v>
      </c>
    </row>
    <row r="1492" spans="2:8" x14ac:dyDescent="0.25">
      <c r="B1492" s="11" t="s">
        <v>16</v>
      </c>
      <c r="C1492" s="16">
        <v>0</v>
      </c>
      <c r="D1492" s="9" t="s">
        <v>17</v>
      </c>
      <c r="E1492" s="13">
        <v>0</v>
      </c>
      <c r="F1492" s="13">
        <v>0</v>
      </c>
      <c r="G1492" s="13">
        <v>0</v>
      </c>
      <c r="H1492" s="15">
        <v>0</v>
      </c>
    </row>
    <row r="1493" spans="2:8" ht="15.75" thickBot="1" x14ac:dyDescent="0.3">
      <c r="B1493" s="17" t="s">
        <v>110</v>
      </c>
      <c r="C1493" s="18"/>
      <c r="D1493" s="19" t="s">
        <v>18</v>
      </c>
      <c r="E1493" s="18">
        <f>E1489-SUM(E1490:E1492)-10*LOG10(E1488/1)</f>
        <v>-4</v>
      </c>
      <c r="F1493" s="18">
        <f>F1489-SUM(F1490:F1492)-10*LOG10(F1488/1)</f>
        <v>-4</v>
      </c>
      <c r="G1493" s="18">
        <f>G1489-SUM(G1490:G1492)-10*LOG10(G1488/1)</f>
        <v>-4</v>
      </c>
      <c r="H1493" s="32">
        <f>H1489-SUM(H1490:H1492)-10*LOG10(H1488/1)</f>
        <v>-4</v>
      </c>
    </row>
    <row r="1494" spans="2:8" ht="15.75" thickBot="1" x14ac:dyDescent="0.3">
      <c r="B1494" s="20"/>
      <c r="C1494" s="21"/>
      <c r="D1494" s="22"/>
      <c r="E1494" s="23"/>
      <c r="F1494" s="24"/>
      <c r="G1494" s="25"/>
      <c r="H1494" s="1"/>
    </row>
    <row r="1495" spans="2:8" x14ac:dyDescent="0.25">
      <c r="B1495" s="26" t="s">
        <v>72</v>
      </c>
      <c r="C1495" s="27"/>
      <c r="D1495" s="28"/>
      <c r="E1495" s="27"/>
      <c r="F1495" s="27"/>
      <c r="G1495" s="27"/>
      <c r="H1495" s="29"/>
    </row>
    <row r="1496" spans="2:8" x14ac:dyDescent="0.25">
      <c r="B1496" s="7" t="s">
        <v>19</v>
      </c>
      <c r="C1496" s="30">
        <v>20</v>
      </c>
      <c r="D1496" s="9" t="s">
        <v>10</v>
      </c>
      <c r="E1496" s="13">
        <f t="shared" ref="E1496:H1498" si="73">$C1496</f>
        <v>20</v>
      </c>
      <c r="F1496" s="13">
        <f t="shared" si="73"/>
        <v>20</v>
      </c>
      <c r="G1496" s="13">
        <f t="shared" si="73"/>
        <v>20</v>
      </c>
      <c r="H1496" s="15">
        <f t="shared" si="73"/>
        <v>20</v>
      </c>
    </row>
    <row r="1497" spans="2:8" x14ac:dyDescent="0.25">
      <c r="B1497" s="11" t="s">
        <v>73</v>
      </c>
      <c r="C1497" s="30">
        <v>-91</v>
      </c>
      <c r="D1497" s="9" t="s">
        <v>12</v>
      </c>
      <c r="E1497" s="13">
        <f t="shared" si="73"/>
        <v>-91</v>
      </c>
      <c r="F1497" s="13">
        <f t="shared" si="73"/>
        <v>-91</v>
      </c>
      <c r="G1497" s="13">
        <f t="shared" si="73"/>
        <v>-91</v>
      </c>
      <c r="H1497" s="15">
        <f t="shared" si="73"/>
        <v>-91</v>
      </c>
    </row>
    <row r="1498" spans="2:8" x14ac:dyDescent="0.25">
      <c r="B1498" s="11" t="s">
        <v>21</v>
      </c>
      <c r="C1498" s="30">
        <v>2</v>
      </c>
      <c r="D1498" s="9" t="s">
        <v>17</v>
      </c>
      <c r="E1498" s="13">
        <f t="shared" si="73"/>
        <v>2</v>
      </c>
      <c r="F1498" s="13">
        <f t="shared" si="73"/>
        <v>2</v>
      </c>
      <c r="G1498" s="13">
        <f t="shared" si="73"/>
        <v>2</v>
      </c>
      <c r="H1498" s="15">
        <f t="shared" si="73"/>
        <v>2</v>
      </c>
    </row>
    <row r="1499" spans="2:8" ht="15.75" thickBot="1" x14ac:dyDescent="0.3">
      <c r="B1499" s="17" t="s">
        <v>63</v>
      </c>
      <c r="C1499" s="31"/>
      <c r="D1499" s="19" t="s">
        <v>18</v>
      </c>
      <c r="E1499" s="18">
        <f>E1497-E1498-10*LOG10(E1496)</f>
        <v>-106.01029995663981</v>
      </c>
      <c r="F1499" s="18">
        <f>F1497-F1498-10*LOG10(F1496)</f>
        <v>-106.01029995663981</v>
      </c>
      <c r="G1499" s="18">
        <f>G1497-G1498-10*LOG10(G1496)</f>
        <v>-106.01029995663981</v>
      </c>
      <c r="H1499" s="32">
        <f>H1497-H1498-10*LOG10(H1496)</f>
        <v>-106.01029995663981</v>
      </c>
    </row>
    <row r="1500" spans="2:8" ht="15.75" thickBot="1" x14ac:dyDescent="0.3">
      <c r="B1500" s="20"/>
      <c r="C1500" s="23"/>
      <c r="D1500" s="22"/>
      <c r="E1500" s="23"/>
      <c r="F1500" s="24"/>
      <c r="G1500" s="25"/>
      <c r="H1500" s="1"/>
    </row>
    <row r="1501" spans="2:8" x14ac:dyDescent="0.25">
      <c r="B1501" s="26" t="s">
        <v>22</v>
      </c>
      <c r="C1501" s="33"/>
      <c r="D1501" s="34"/>
      <c r="E1501" s="33"/>
      <c r="F1501" s="33"/>
      <c r="G1501" s="33"/>
      <c r="H1501" s="29"/>
    </row>
    <row r="1502" spans="2:8" x14ac:dyDescent="0.25">
      <c r="B1502" s="11" t="s">
        <v>23</v>
      </c>
      <c r="C1502" s="35"/>
      <c r="D1502" s="36"/>
      <c r="E1502" s="37">
        <v>2</v>
      </c>
      <c r="F1502" s="37">
        <v>2</v>
      </c>
      <c r="G1502" s="37">
        <v>2</v>
      </c>
      <c r="H1502" s="38">
        <v>2</v>
      </c>
    </row>
    <row r="1503" spans="2:8" x14ac:dyDescent="0.25">
      <c r="B1503" s="11" t="s">
        <v>24</v>
      </c>
      <c r="C1503" s="35"/>
      <c r="D1503" s="36"/>
      <c r="E1503" s="13">
        <v>64</v>
      </c>
      <c r="F1503" s="13">
        <v>128</v>
      </c>
      <c r="G1503" s="13">
        <v>256</v>
      </c>
      <c r="H1503" s="15">
        <v>15</v>
      </c>
    </row>
    <row r="1504" spans="2:8" x14ac:dyDescent="0.25">
      <c r="B1504" s="11" t="s">
        <v>25</v>
      </c>
      <c r="C1504" s="35"/>
      <c r="D1504" s="36"/>
      <c r="E1504" s="37">
        <v>3.8</v>
      </c>
      <c r="F1504" s="37">
        <v>3.3</v>
      </c>
      <c r="G1504" s="37">
        <v>2.8</v>
      </c>
      <c r="H1504" s="38">
        <v>2.7</v>
      </c>
    </row>
    <row r="1505" spans="2:8" x14ac:dyDescent="0.25">
      <c r="B1505" s="11" t="s">
        <v>26</v>
      </c>
      <c r="C1505" s="35"/>
      <c r="D1505" s="36"/>
      <c r="E1505" s="13">
        <v>128</v>
      </c>
      <c r="F1505" s="13">
        <v>256</v>
      </c>
      <c r="G1505" s="13">
        <v>1024</v>
      </c>
      <c r="H1505" s="15">
        <v>1024</v>
      </c>
    </row>
    <row r="1506" spans="2:8" ht="15.75" thickBot="1" x14ac:dyDescent="0.3">
      <c r="B1506" s="39" t="s">
        <v>27</v>
      </c>
      <c r="C1506" s="18"/>
      <c r="D1506" s="19"/>
      <c r="E1506" s="40">
        <v>4.3</v>
      </c>
      <c r="F1506" s="40">
        <v>3.8</v>
      </c>
      <c r="G1506" s="40">
        <v>3.3</v>
      </c>
      <c r="H1506" s="41">
        <v>2.7</v>
      </c>
    </row>
    <row r="1507" spans="2:8" ht="15.75" thickBot="1" x14ac:dyDescent="0.3">
      <c r="B1507" s="1"/>
      <c r="C1507" s="1"/>
      <c r="D1507" s="1"/>
      <c r="E1507" s="1"/>
      <c r="F1507" s="1"/>
      <c r="G1507" s="1"/>
      <c r="H1507" s="1"/>
    </row>
    <row r="1508" spans="2:8" x14ac:dyDescent="0.25">
      <c r="B1508" s="26" t="s">
        <v>28</v>
      </c>
      <c r="C1508" s="27"/>
      <c r="D1508" s="28"/>
      <c r="E1508" s="27"/>
      <c r="F1508" s="27"/>
      <c r="G1508" s="27"/>
      <c r="H1508" s="29"/>
    </row>
    <row r="1509" spans="2:8" x14ac:dyDescent="0.25">
      <c r="B1509" s="11" t="s">
        <v>29</v>
      </c>
      <c r="C1509" s="12">
        <v>8</v>
      </c>
      <c r="D1509" s="9" t="s">
        <v>14</v>
      </c>
      <c r="E1509" s="13">
        <f>C1509</f>
        <v>8</v>
      </c>
      <c r="F1509" s="13">
        <f>E1509</f>
        <v>8</v>
      </c>
      <c r="G1509" s="13">
        <f>F1509</f>
        <v>8</v>
      </c>
      <c r="H1509" s="15">
        <f>G1509</f>
        <v>8</v>
      </c>
    </row>
    <row r="1510" spans="2:8" x14ac:dyDescent="0.25">
      <c r="B1510" s="7" t="s">
        <v>30</v>
      </c>
      <c r="C1510" s="35"/>
      <c r="D1510" s="36" t="s">
        <v>18</v>
      </c>
      <c r="E1510" s="35">
        <f>E1499-E1509</f>
        <v>-114.01029995663981</v>
      </c>
      <c r="F1510" s="35">
        <f>F1499-F1509</f>
        <v>-114.01029995663981</v>
      </c>
      <c r="G1510" s="35">
        <f>G1499-G1509</f>
        <v>-114.01029995663981</v>
      </c>
      <c r="H1510" s="42">
        <f>H1499-H1509</f>
        <v>-114.01029995663981</v>
      </c>
    </row>
    <row r="1511" spans="2:8" x14ac:dyDescent="0.25">
      <c r="B1511" s="11" t="s">
        <v>66</v>
      </c>
      <c r="C1511" s="8"/>
      <c r="D1511" s="9"/>
      <c r="E1511" s="13"/>
      <c r="F1511" s="13"/>
      <c r="G1511" s="13"/>
      <c r="H1511" s="15"/>
    </row>
    <row r="1512" spans="2:8" x14ac:dyDescent="0.25">
      <c r="B1512" s="43" t="s">
        <v>32</v>
      </c>
      <c r="C1512" s="44"/>
      <c r="D1512" s="9" t="s">
        <v>18</v>
      </c>
      <c r="E1512" s="13">
        <f>E1510-E1492</f>
        <v>-114.01029995663981</v>
      </c>
      <c r="F1512" s="13">
        <f>F1510-F1492</f>
        <v>-114.01029995663981</v>
      </c>
      <c r="G1512" s="13">
        <f>G1510-G1492</f>
        <v>-114.01029995663981</v>
      </c>
      <c r="H1512" s="13">
        <f>H1510-H1492</f>
        <v>-114.01029995663981</v>
      </c>
    </row>
    <row r="1513" spans="2:8" x14ac:dyDescent="0.25">
      <c r="B1513" s="7" t="s">
        <v>39</v>
      </c>
      <c r="C1513" s="13"/>
      <c r="D1513" s="47" t="s">
        <v>14</v>
      </c>
      <c r="E1513" s="35">
        <f>-E1512+E1493</f>
        <v>110.01029995663981</v>
      </c>
      <c r="F1513" s="35">
        <f>-F1512+F1493</f>
        <v>110.01029995663981</v>
      </c>
      <c r="G1513" s="35">
        <f>-G1512+G1493</f>
        <v>110.01029995663981</v>
      </c>
      <c r="H1513" s="42">
        <f>-H1512+H1493</f>
        <v>110.01029995663981</v>
      </c>
    </row>
    <row r="1514" spans="2:8" x14ac:dyDescent="0.25">
      <c r="B1514" s="11" t="s">
        <v>33</v>
      </c>
      <c r="C1514" s="8"/>
      <c r="D1514" s="48" t="s">
        <v>14</v>
      </c>
      <c r="E1514" s="13">
        <f>-10*E1502*LOG(0.3/(4*PI()*E1503*$C$5),10)</f>
        <v>83.908488987370035</v>
      </c>
      <c r="F1514" s="13">
        <f>-10*F1502*LOG(0.3/(4*PI()*F1503*$C$5),10)</f>
        <v>89.929088900649646</v>
      </c>
      <c r="G1514" s="13">
        <f>-10*G1502*LOG(0.3/(4*PI()*G1503*$C$5),10)</f>
        <v>95.949688813929271</v>
      </c>
      <c r="H1514" s="15">
        <f>-10*H1502*LOG(0.3/(4*PI()*H1503*$C$5),10)</f>
        <v>71.306714688805911</v>
      </c>
    </row>
    <row r="1515" spans="2:8" x14ac:dyDescent="0.25">
      <c r="B1515" s="11" t="s">
        <v>41</v>
      </c>
      <c r="C1515" s="8"/>
      <c r="D1515" s="48" t="s">
        <v>14</v>
      </c>
      <c r="E1515" s="13">
        <f>-E1513+E1514</f>
        <v>-26.101810969269778</v>
      </c>
      <c r="F1515" s="13">
        <f>-F1513+F1514</f>
        <v>-20.081211055990167</v>
      </c>
      <c r="G1515" s="13">
        <f>-G1513+G1514</f>
        <v>-14.060611142710542</v>
      </c>
      <c r="H1515" s="15">
        <f>-H1513+H1514</f>
        <v>-38.703585267833901</v>
      </c>
    </row>
    <row r="1516" spans="2:8" x14ac:dyDescent="0.25">
      <c r="B1516" s="11" t="s">
        <v>34</v>
      </c>
      <c r="C1516" s="8"/>
      <c r="D1516" s="48" t="s">
        <v>14</v>
      </c>
      <c r="E1516" s="13">
        <f>E1514+10*E1504*LOG(E1505/E1503,10)</f>
        <v>95.347628822601322</v>
      </c>
      <c r="F1516" s="13">
        <f>F1514+10*F1504*LOG(F1505/F1503,10)</f>
        <v>99.863078757561027</v>
      </c>
      <c r="G1516" s="13">
        <f>G1514+10*G1504*LOG(G1505/G1503,10)</f>
        <v>112.80736857111222</v>
      </c>
      <c r="H1516" s="15">
        <f>H1514+10*H1504*LOG(H1505/H1503,10)</f>
        <v>120.83034952357744</v>
      </c>
    </row>
    <row r="1517" spans="2:8" x14ac:dyDescent="0.25">
      <c r="B1517" s="11" t="s">
        <v>41</v>
      </c>
      <c r="C1517" s="8"/>
      <c r="D1517" s="48" t="s">
        <v>14</v>
      </c>
      <c r="E1517" s="13">
        <f>-E1513+E1516</f>
        <v>-14.66267113403849</v>
      </c>
      <c r="F1517" s="13">
        <f>-F1513+F1516</f>
        <v>-10.147221199078786</v>
      </c>
      <c r="G1517" s="13">
        <f>-G1513+G1516</f>
        <v>2.7970686144724084</v>
      </c>
      <c r="H1517" s="15">
        <f>-H1513+H1516</f>
        <v>10.820049566937627</v>
      </c>
    </row>
    <row r="1518" spans="2:8" ht="18" x14ac:dyDescent="0.25">
      <c r="B1518" s="7" t="s">
        <v>69</v>
      </c>
      <c r="C1518" s="44"/>
      <c r="D1518" s="47" t="s">
        <v>14</v>
      </c>
      <c r="E1518" s="56">
        <f>IF(E1517&lt;0,E$26*POWER(10,-E1517/(10*E$27)),IF(E1515&lt;0,E$24*POWER(10,-E1515/(10*E$25)),0.3*POWER(10,E1513/(10*E$23))/(4*PI()*$C$5)))</f>
        <v>280.67408893321198</v>
      </c>
      <c r="F1518" s="56">
        <f>IF(F1517&lt;0,F$26*POWER(10,-F1517/(10*F$27)),IF(F1515&lt;0,F$24*POWER(10,-F1515/(10*F$25)),0.3*POWER(10,F1513/(10*F$23))/(4*PI()*$C$5)))</f>
        <v>473.44779923775235</v>
      </c>
      <c r="G1518" s="56">
        <f>IF(G1517&lt;0,G$26*POWER(10,-G1517/(10*G$27)),IF(G1515&lt;0,G$24*POWER(10,-G1515/(10*G$25)),0.3*POWER(10,G1513/(10*G$23))/(4*PI()*$C$5)))</f>
        <v>813.58821475395689</v>
      </c>
      <c r="H1518" s="57">
        <f>IF(H1517&lt;0,H$26*POWER(10,-H1517/(10*H$27)),IF(H1515&lt;0,H$24*POWER(10,-H1515/(10*H$25)),0.3*POWER(10,H1513/(10*H$23))/(4*PI()*$C$5)))</f>
        <v>406.96529954308249</v>
      </c>
    </row>
    <row r="1519" spans="2:8" ht="18" x14ac:dyDescent="0.25">
      <c r="B1519" s="51"/>
      <c r="C1519" s="52"/>
      <c r="D1519" s="53"/>
      <c r="E1519" s="54"/>
      <c r="F1519" s="54"/>
      <c r="G1519" s="54"/>
      <c r="H1519" s="54"/>
    </row>
    <row r="1520" spans="2:8" x14ac:dyDescent="0.25">
      <c r="B1520" s="51" t="s">
        <v>47</v>
      </c>
    </row>
    <row r="1521" spans="2:8" ht="15.75" thickBot="1" x14ac:dyDescent="0.3">
      <c r="B1521" s="1" t="s">
        <v>0</v>
      </c>
      <c r="C1521" s="1">
        <v>5.85</v>
      </c>
      <c r="D1521" s="1"/>
      <c r="E1521" s="1" t="s">
        <v>1</v>
      </c>
      <c r="F1521" s="1">
        <f>300000000/C1521/10^9</f>
        <v>5.1282051282051287E-2</v>
      </c>
      <c r="G1521" s="1"/>
      <c r="H1521" s="1"/>
    </row>
    <row r="1522" spans="2:8" x14ac:dyDescent="0.25">
      <c r="B1522" s="2" t="s">
        <v>2</v>
      </c>
      <c r="C1522" s="3" t="s">
        <v>3</v>
      </c>
      <c r="D1522" s="3" t="s">
        <v>4</v>
      </c>
      <c r="E1522" s="4" t="s">
        <v>5</v>
      </c>
      <c r="F1522" s="4" t="s">
        <v>6</v>
      </c>
      <c r="G1522" s="5" t="s">
        <v>7</v>
      </c>
      <c r="H1522" s="6" t="s">
        <v>8</v>
      </c>
    </row>
    <row r="1523" spans="2:8" x14ac:dyDescent="0.25">
      <c r="B1523" s="7" t="s">
        <v>42</v>
      </c>
      <c r="C1523" s="8"/>
      <c r="D1523" s="9"/>
      <c r="E1523" s="9"/>
      <c r="F1523" s="9"/>
      <c r="G1523" s="9"/>
      <c r="H1523" s="10"/>
    </row>
    <row r="1524" spans="2:8" x14ac:dyDescent="0.25">
      <c r="B1524" s="11" t="s">
        <v>9</v>
      </c>
      <c r="C1524" s="12">
        <v>20</v>
      </c>
      <c r="D1524" s="9" t="s">
        <v>10</v>
      </c>
      <c r="E1524" s="13">
        <f>C1524</f>
        <v>20</v>
      </c>
      <c r="F1524" s="13">
        <f>E1524</f>
        <v>20</v>
      </c>
      <c r="G1524" s="13">
        <f>F1524</f>
        <v>20</v>
      </c>
      <c r="H1524" s="49">
        <f>G1524</f>
        <v>20</v>
      </c>
    </row>
    <row r="1525" spans="2:8" x14ac:dyDescent="0.25">
      <c r="B1525" s="11" t="s">
        <v>11</v>
      </c>
      <c r="C1525" s="12">
        <f>$C$1</f>
        <v>26</v>
      </c>
      <c r="D1525" s="9" t="s">
        <v>12</v>
      </c>
      <c r="E1525" s="13">
        <f>$C1525</f>
        <v>26</v>
      </c>
      <c r="F1525" s="13">
        <f>$C1525</f>
        <v>26</v>
      </c>
      <c r="G1525" s="13">
        <f>$C1525</f>
        <v>26</v>
      </c>
      <c r="H1525" s="15">
        <f>$C1525</f>
        <v>26</v>
      </c>
    </row>
    <row r="1526" spans="2:8" x14ac:dyDescent="0.25">
      <c r="B1526" s="11" t="s">
        <v>13</v>
      </c>
      <c r="C1526" s="12">
        <v>0</v>
      </c>
      <c r="D1526" s="9" t="s">
        <v>14</v>
      </c>
      <c r="E1526" s="13">
        <f>$C1526</f>
        <v>0</v>
      </c>
      <c r="F1526" s="13">
        <f t="shared" ref="F1526:H1527" si="74">$C1526</f>
        <v>0</v>
      </c>
      <c r="G1526" s="13">
        <f t="shared" si="74"/>
        <v>0</v>
      </c>
      <c r="H1526" s="15">
        <f t="shared" si="74"/>
        <v>0</v>
      </c>
    </row>
    <row r="1527" spans="2:8" x14ac:dyDescent="0.25">
      <c r="B1527" s="11" t="s">
        <v>15</v>
      </c>
      <c r="C1527" s="12">
        <v>30</v>
      </c>
      <c r="D1527" s="9" t="s">
        <v>14</v>
      </c>
      <c r="E1527" s="13">
        <f>$C1527</f>
        <v>30</v>
      </c>
      <c r="F1527" s="13">
        <f t="shared" si="74"/>
        <v>30</v>
      </c>
      <c r="G1527" s="13">
        <f t="shared" si="74"/>
        <v>30</v>
      </c>
      <c r="H1527" s="15">
        <f t="shared" si="74"/>
        <v>30</v>
      </c>
    </row>
    <row r="1528" spans="2:8" x14ac:dyDescent="0.25">
      <c r="B1528" s="11" t="s">
        <v>16</v>
      </c>
      <c r="C1528" s="16">
        <v>0</v>
      </c>
      <c r="D1528" s="9" t="s">
        <v>17</v>
      </c>
      <c r="E1528" s="13">
        <v>0</v>
      </c>
      <c r="F1528" s="13">
        <v>0</v>
      </c>
      <c r="G1528" s="13">
        <v>0</v>
      </c>
      <c r="H1528" s="15">
        <v>0</v>
      </c>
    </row>
    <row r="1529" spans="2:8" ht="15.75" thickBot="1" x14ac:dyDescent="0.3">
      <c r="B1529" s="17" t="s">
        <v>110</v>
      </c>
      <c r="C1529" s="18"/>
      <c r="D1529" s="19" t="s">
        <v>18</v>
      </c>
      <c r="E1529" s="18">
        <f>E1525-SUM(E1526:E1528)-10*LOG10(C1524/1)</f>
        <v>-17.010299956639813</v>
      </c>
      <c r="F1529" s="18">
        <f>F1525-SUM(F1526:F1528)-10*LOG10(F1524/1)</f>
        <v>-17.010299956639813</v>
      </c>
      <c r="G1529" s="18">
        <f>G1525-SUM(G1526:G1528)-10*LOG10(G1524/1)</f>
        <v>-17.010299956639813</v>
      </c>
      <c r="H1529" s="32">
        <f>H1525-SUM(H1526:H1528)-10*LOG10(H1524/1)</f>
        <v>-17.010299956639813</v>
      </c>
    </row>
    <row r="1530" spans="2:8" ht="15.75" thickBot="1" x14ac:dyDescent="0.3">
      <c r="B1530" s="20"/>
      <c r="C1530" s="21"/>
      <c r="D1530" s="22"/>
      <c r="E1530" s="23"/>
      <c r="F1530" s="24"/>
      <c r="G1530" s="25"/>
      <c r="H1530" s="1"/>
    </row>
    <row r="1531" spans="2:8" x14ac:dyDescent="0.25">
      <c r="B1531" s="26" t="s">
        <v>72</v>
      </c>
      <c r="C1531" s="27"/>
      <c r="D1531" s="28"/>
      <c r="E1531" s="27"/>
      <c r="F1531" s="27"/>
      <c r="G1531" s="27"/>
      <c r="H1531" s="29"/>
    </row>
    <row r="1532" spans="2:8" x14ac:dyDescent="0.25">
      <c r="B1532" s="7" t="s">
        <v>19</v>
      </c>
      <c r="C1532" s="30">
        <v>20</v>
      </c>
      <c r="D1532" s="9" t="s">
        <v>10</v>
      </c>
      <c r="E1532" s="13">
        <f t="shared" ref="E1532:H1534" si="75">$C1532</f>
        <v>20</v>
      </c>
      <c r="F1532" s="13">
        <f t="shared" si="75"/>
        <v>20</v>
      </c>
      <c r="G1532" s="13">
        <f t="shared" si="75"/>
        <v>20</v>
      </c>
      <c r="H1532" s="15">
        <f t="shared" si="75"/>
        <v>20</v>
      </c>
    </row>
    <row r="1533" spans="2:8" x14ac:dyDescent="0.25">
      <c r="B1533" s="11" t="s">
        <v>73</v>
      </c>
      <c r="C1533" s="30">
        <v>-91</v>
      </c>
      <c r="D1533" s="9" t="s">
        <v>12</v>
      </c>
      <c r="E1533" s="13">
        <f t="shared" si="75"/>
        <v>-91</v>
      </c>
      <c r="F1533" s="13">
        <f t="shared" si="75"/>
        <v>-91</v>
      </c>
      <c r="G1533" s="13">
        <f t="shared" si="75"/>
        <v>-91</v>
      </c>
      <c r="H1533" s="15">
        <f t="shared" si="75"/>
        <v>-91</v>
      </c>
    </row>
    <row r="1534" spans="2:8" x14ac:dyDescent="0.25">
      <c r="B1534" s="11" t="s">
        <v>21</v>
      </c>
      <c r="C1534" s="30">
        <v>2</v>
      </c>
      <c r="D1534" s="9" t="s">
        <v>17</v>
      </c>
      <c r="E1534" s="13">
        <f t="shared" si="75"/>
        <v>2</v>
      </c>
      <c r="F1534" s="13">
        <f t="shared" si="75"/>
        <v>2</v>
      </c>
      <c r="G1534" s="13">
        <f t="shared" si="75"/>
        <v>2</v>
      </c>
      <c r="H1534" s="15">
        <f t="shared" si="75"/>
        <v>2</v>
      </c>
    </row>
    <row r="1535" spans="2:8" ht="15.75" thickBot="1" x14ac:dyDescent="0.3">
      <c r="B1535" s="17" t="s">
        <v>63</v>
      </c>
      <c r="C1535" s="31"/>
      <c r="D1535" s="19" t="s">
        <v>18</v>
      </c>
      <c r="E1535" s="18">
        <f>E1533-E1534-10*LOG10(E1532)</f>
        <v>-106.01029995663981</v>
      </c>
      <c r="F1535" s="18">
        <f>F1533-F1534-10*LOG10(F1532)</f>
        <v>-106.01029995663981</v>
      </c>
      <c r="G1535" s="18">
        <f>G1533-G1534-10*LOG10(G1532)</f>
        <v>-106.01029995663981</v>
      </c>
      <c r="H1535" s="32">
        <f>H1533-H1534-10*LOG10(H1532)</f>
        <v>-106.01029995663981</v>
      </c>
    </row>
    <row r="1536" spans="2:8" ht="15.75" thickBot="1" x14ac:dyDescent="0.3">
      <c r="B1536" s="20"/>
      <c r="C1536" s="23"/>
      <c r="D1536" s="22"/>
      <c r="E1536" s="23"/>
      <c r="F1536" s="24"/>
      <c r="G1536" s="25"/>
      <c r="H1536" s="1"/>
    </row>
    <row r="1537" spans="2:8" x14ac:dyDescent="0.25">
      <c r="B1537" s="26" t="s">
        <v>22</v>
      </c>
      <c r="C1537" s="33"/>
      <c r="D1537" s="34"/>
      <c r="E1537" s="33"/>
      <c r="F1537" s="33"/>
      <c r="G1537" s="33"/>
      <c r="H1537" s="29"/>
    </row>
    <row r="1538" spans="2:8" x14ac:dyDescent="0.25">
      <c r="B1538" s="11" t="s">
        <v>23</v>
      </c>
      <c r="C1538" s="35"/>
      <c r="D1538" s="36"/>
      <c r="E1538" s="37">
        <v>2</v>
      </c>
      <c r="F1538" s="37">
        <v>2</v>
      </c>
      <c r="G1538" s="37">
        <v>2</v>
      </c>
      <c r="H1538" s="38">
        <v>2</v>
      </c>
    </row>
    <row r="1539" spans="2:8" x14ac:dyDescent="0.25">
      <c r="B1539" s="11" t="s">
        <v>24</v>
      </c>
      <c r="C1539" s="35"/>
      <c r="D1539" s="36"/>
      <c r="E1539" s="13">
        <v>64</v>
      </c>
      <c r="F1539" s="13">
        <v>128</v>
      </c>
      <c r="G1539" s="13">
        <v>256</v>
      </c>
      <c r="H1539" s="15">
        <v>15</v>
      </c>
    </row>
    <row r="1540" spans="2:8" x14ac:dyDescent="0.25">
      <c r="B1540" s="11" t="s">
        <v>25</v>
      </c>
      <c r="C1540" s="35"/>
      <c r="D1540" s="36"/>
      <c r="E1540" s="37">
        <v>3.8</v>
      </c>
      <c r="F1540" s="37">
        <v>3.3</v>
      </c>
      <c r="G1540" s="37">
        <v>2.8</v>
      </c>
      <c r="H1540" s="38">
        <v>2.7</v>
      </c>
    </row>
    <row r="1541" spans="2:8" x14ac:dyDescent="0.25">
      <c r="B1541" s="11" t="s">
        <v>26</v>
      </c>
      <c r="C1541" s="35"/>
      <c r="D1541" s="36"/>
      <c r="E1541" s="13">
        <v>128</v>
      </c>
      <c r="F1541" s="13">
        <v>256</v>
      </c>
      <c r="G1541" s="13">
        <v>1024</v>
      </c>
      <c r="H1541" s="15">
        <v>1024</v>
      </c>
    </row>
    <row r="1542" spans="2:8" ht="15.75" thickBot="1" x14ac:dyDescent="0.3">
      <c r="B1542" s="39" t="s">
        <v>27</v>
      </c>
      <c r="C1542" s="18"/>
      <c r="D1542" s="19"/>
      <c r="E1542" s="40">
        <v>4.3</v>
      </c>
      <c r="F1542" s="40">
        <v>3.8</v>
      </c>
      <c r="G1542" s="40">
        <v>3.3</v>
      </c>
      <c r="H1542" s="41">
        <v>2.7</v>
      </c>
    </row>
    <row r="1543" spans="2:8" ht="15.75" thickBot="1" x14ac:dyDescent="0.3">
      <c r="B1543" s="1"/>
      <c r="C1543" s="1"/>
      <c r="D1543" s="1"/>
      <c r="E1543" s="1"/>
      <c r="F1543" s="1"/>
      <c r="G1543" s="1"/>
      <c r="H1543" s="1"/>
    </row>
    <row r="1544" spans="2:8" x14ac:dyDescent="0.25">
      <c r="B1544" s="26" t="s">
        <v>28</v>
      </c>
      <c r="C1544" s="27"/>
      <c r="D1544" s="28"/>
      <c r="E1544" s="27"/>
      <c r="F1544" s="27"/>
      <c r="G1544" s="27"/>
      <c r="H1544" s="29"/>
    </row>
    <row r="1545" spans="2:8" x14ac:dyDescent="0.25">
      <c r="B1545" s="11" t="s">
        <v>29</v>
      </c>
      <c r="C1545" s="12">
        <v>8</v>
      </c>
      <c r="D1545" s="9" t="s">
        <v>14</v>
      </c>
      <c r="E1545" s="13">
        <f>C1545</f>
        <v>8</v>
      </c>
      <c r="F1545" s="13">
        <f>E1545</f>
        <v>8</v>
      </c>
      <c r="G1545" s="13">
        <f>F1545</f>
        <v>8</v>
      </c>
      <c r="H1545" s="13">
        <f>G1545</f>
        <v>8</v>
      </c>
    </row>
    <row r="1546" spans="2:8" x14ac:dyDescent="0.25">
      <c r="B1546" s="7" t="s">
        <v>30</v>
      </c>
      <c r="C1546" s="35"/>
      <c r="D1546" s="36" t="s">
        <v>18</v>
      </c>
      <c r="E1546" s="35">
        <f>E1535-E1545</f>
        <v>-114.01029995663981</v>
      </c>
      <c r="F1546" s="35">
        <f>F1535-F1545</f>
        <v>-114.01029995663981</v>
      </c>
      <c r="G1546" s="35">
        <f>G1535-G1545</f>
        <v>-114.01029995663981</v>
      </c>
      <c r="H1546" s="42">
        <f>H1535-H1545</f>
        <v>-114.01029995663981</v>
      </c>
    </row>
    <row r="1547" spans="2:8" x14ac:dyDescent="0.25">
      <c r="B1547" s="11" t="s">
        <v>66</v>
      </c>
      <c r="C1547" s="8"/>
      <c r="D1547" s="9"/>
      <c r="E1547" s="13"/>
      <c r="F1547" s="13"/>
      <c r="G1547" s="13"/>
      <c r="H1547" s="15"/>
    </row>
    <row r="1548" spans="2:8" x14ac:dyDescent="0.25">
      <c r="B1548" s="43" t="s">
        <v>32</v>
      </c>
      <c r="C1548" s="44"/>
      <c r="D1548" s="9" t="s">
        <v>18</v>
      </c>
      <c r="E1548" s="13">
        <f>E1546</f>
        <v>-114.01029995663981</v>
      </c>
      <c r="F1548" s="13">
        <f>F1546</f>
        <v>-114.01029995663981</v>
      </c>
      <c r="G1548" s="13">
        <f>G1546</f>
        <v>-114.01029995663981</v>
      </c>
      <c r="H1548" s="15">
        <f>H1546</f>
        <v>-114.01029995663981</v>
      </c>
    </row>
    <row r="1549" spans="2:8" x14ac:dyDescent="0.25">
      <c r="B1549" s="7" t="s">
        <v>39</v>
      </c>
      <c r="C1549" s="13"/>
      <c r="D1549" s="47" t="s">
        <v>14</v>
      </c>
      <c r="E1549" s="35">
        <f>-E1548+E1529</f>
        <v>97</v>
      </c>
      <c r="F1549" s="35">
        <f>-F1548+F1529</f>
        <v>97</v>
      </c>
      <c r="G1549" s="35">
        <f>-G1548+G1529</f>
        <v>97</v>
      </c>
      <c r="H1549" s="42">
        <f>-H1548+H1529</f>
        <v>97</v>
      </c>
    </row>
    <row r="1550" spans="2:8" x14ac:dyDescent="0.25">
      <c r="B1550" s="11" t="s">
        <v>33</v>
      </c>
      <c r="C1550" s="8"/>
      <c r="D1550" s="48" t="s">
        <v>14</v>
      </c>
      <c r="E1550" s="13">
        <f>-10*E1538*LOG(0.3/(4*PI()*E1539*$C$5),10)</f>
        <v>83.908488987370035</v>
      </c>
      <c r="F1550" s="13">
        <f>-10*F1538*LOG(0.3/(4*PI()*F1539*$C$5),10)</f>
        <v>89.929088900649646</v>
      </c>
      <c r="G1550" s="13">
        <f>-10*G1538*LOG(0.3/(4*PI()*G1539*$C$5),10)</f>
        <v>95.949688813929271</v>
      </c>
      <c r="H1550" s="15">
        <f>-10*H1538*LOG(0.3/(4*PI()*H1539*$C$5),10)</f>
        <v>71.306714688805911</v>
      </c>
    </row>
    <row r="1551" spans="2:8" x14ac:dyDescent="0.25">
      <c r="B1551" s="11" t="s">
        <v>41</v>
      </c>
      <c r="C1551" s="8"/>
      <c r="D1551" s="48" t="s">
        <v>14</v>
      </c>
      <c r="E1551" s="13">
        <f>-E1549+E1550</f>
        <v>-13.091511012629965</v>
      </c>
      <c r="F1551" s="13">
        <f>-F1549+F1550</f>
        <v>-7.0709110993503543</v>
      </c>
      <c r="G1551" s="13">
        <f>-G1549+G1550</f>
        <v>-1.0503111860707293</v>
      </c>
      <c r="H1551" s="15">
        <f>-H1549+H1550</f>
        <v>-25.693285311194089</v>
      </c>
    </row>
    <row r="1552" spans="2:8" x14ac:dyDescent="0.25">
      <c r="B1552" s="11" t="s">
        <v>34</v>
      </c>
      <c r="C1552" s="8"/>
      <c r="D1552" s="48" t="s">
        <v>14</v>
      </c>
      <c r="E1552" s="13">
        <f>E1550+10*E1540*LOG(E1541/E1539,10)</f>
        <v>95.347628822601322</v>
      </c>
      <c r="F1552" s="13">
        <f>F1550+10*F1540*LOG(F1541/F1539,10)</f>
        <v>99.863078757561027</v>
      </c>
      <c r="G1552" s="13">
        <f>G1550+10*G1540*LOG(G1541/G1539,10)</f>
        <v>112.80736857111222</v>
      </c>
      <c r="H1552" s="15">
        <f>H1550+10*H1540*LOG(H1541/H1539,10)</f>
        <v>120.83034952357744</v>
      </c>
    </row>
    <row r="1553" spans="2:8" x14ac:dyDescent="0.25">
      <c r="B1553" s="11" t="s">
        <v>41</v>
      </c>
      <c r="C1553" s="8"/>
      <c r="D1553" s="48" t="s">
        <v>14</v>
      </c>
      <c r="E1553" s="13">
        <f>-E1549+E1552</f>
        <v>-1.6523711773986776</v>
      </c>
      <c r="F1553" s="13">
        <f>-F1549+F1552</f>
        <v>2.863078757561027</v>
      </c>
      <c r="G1553" s="13">
        <f>-G1549+G1552</f>
        <v>15.807368571112221</v>
      </c>
      <c r="H1553" s="15">
        <f>-H1549+H1552</f>
        <v>23.830349523577439</v>
      </c>
    </row>
    <row r="1554" spans="2:8" ht="18" x14ac:dyDescent="0.25">
      <c r="B1554" s="7" t="s">
        <v>69</v>
      </c>
      <c r="C1554" s="44"/>
      <c r="D1554" s="47" t="s">
        <v>14</v>
      </c>
      <c r="E1554" s="56">
        <f>IF(E1553&lt;0,E$26*POWER(10,-E1553/(10*E$27)),IF(E1551&lt;0,E$24*POWER(10,-E1551/(10*E$25)),0.3*POWER(10,E1549/(10*E$23))/(4*PI()*$C$5)))</f>
        <v>139.84186469006329</v>
      </c>
      <c r="F1554" s="56">
        <f>IF(F1553&lt;0,F$26*POWER(10,-F1553/(10*F$27)),IF(F1551&lt;0,F$24*POWER(10,-F1551/(10*F$25)),0.3*POWER(10,F1549/(10*F$23))/(4*PI()*$C$5)))</f>
        <v>209.64282482767533</v>
      </c>
      <c r="G1554" s="56">
        <f>IF(G1553&lt;0,G$26*POWER(10,-G1553/(10*G$27)),IF(G1551&lt;0,G$24*POWER(10,-G1551/(10*G$25)),0.3*POWER(10,G1549/(10*G$23))/(4*PI()*$C$5)))</f>
        <v>279.09437210786513</v>
      </c>
      <c r="H1554" s="57">
        <f>IF(H1553&lt;0,H$26*POWER(10,-H1553/(10*H$27)),IF(H1551&lt;0,H$24*POWER(10,-H1551/(10*H$25)),0.3*POWER(10,H1549/(10*H$23))/(4*PI()*$C$5)))</f>
        <v>134.18204879376117</v>
      </c>
    </row>
    <row r="1555" spans="2:8" ht="18" x14ac:dyDescent="0.25">
      <c r="B1555" s="53"/>
      <c r="C1555" s="52"/>
      <c r="D1555" s="53"/>
      <c r="E1555" s="54"/>
      <c r="F1555" s="54"/>
      <c r="G1555" s="54"/>
      <c r="H1555" s="54"/>
    </row>
    <row r="1556" spans="2:8" x14ac:dyDescent="0.25">
      <c r="B1556" s="50" t="s">
        <v>48</v>
      </c>
    </row>
    <row r="1557" spans="2:8" ht="15.75" thickBot="1" x14ac:dyDescent="0.3">
      <c r="B1557" s="1" t="s">
        <v>0</v>
      </c>
      <c r="C1557" s="1">
        <v>5.85</v>
      </c>
      <c r="D1557" s="1"/>
      <c r="E1557" s="1" t="s">
        <v>1</v>
      </c>
      <c r="F1557" s="1">
        <f>300000000/C1557/10^9</f>
        <v>5.1282051282051287E-2</v>
      </c>
      <c r="G1557" s="1"/>
      <c r="H1557" s="1"/>
    </row>
    <row r="1558" spans="2:8" x14ac:dyDescent="0.25">
      <c r="B1558" s="2" t="s">
        <v>2</v>
      </c>
      <c r="C1558" s="3" t="s">
        <v>3</v>
      </c>
      <c r="D1558" s="3" t="s">
        <v>4</v>
      </c>
      <c r="E1558" s="4" t="s">
        <v>5</v>
      </c>
      <c r="F1558" s="4" t="s">
        <v>6</v>
      </c>
      <c r="G1558" s="5" t="s">
        <v>7</v>
      </c>
      <c r="H1558" s="6" t="s">
        <v>8</v>
      </c>
    </row>
    <row r="1559" spans="2:8" x14ac:dyDescent="0.25">
      <c r="B1559" s="7" t="s">
        <v>76</v>
      </c>
      <c r="C1559" s="8"/>
      <c r="D1559" s="9"/>
      <c r="E1559" s="9"/>
      <c r="F1559" s="9"/>
      <c r="G1559" s="9"/>
      <c r="H1559" s="10"/>
    </row>
    <row r="1560" spans="2:8" x14ac:dyDescent="0.25">
      <c r="B1560" s="11" t="s">
        <v>9</v>
      </c>
      <c r="C1560" s="12">
        <v>3</v>
      </c>
      <c r="D1560" s="9" t="s">
        <v>10</v>
      </c>
      <c r="E1560" s="13">
        <f>$C$284</f>
        <v>3</v>
      </c>
      <c r="F1560" s="13">
        <f>$C$284</f>
        <v>3</v>
      </c>
      <c r="G1560" s="13">
        <f>$C$284</f>
        <v>3</v>
      </c>
      <c r="H1560" s="13">
        <f>$C$284</f>
        <v>3</v>
      </c>
    </row>
    <row r="1561" spans="2:8" x14ac:dyDescent="0.25">
      <c r="B1561" s="11" t="s">
        <v>11</v>
      </c>
      <c r="C1561" s="12">
        <f>$C$1</f>
        <v>26</v>
      </c>
      <c r="D1561" s="9" t="s">
        <v>12</v>
      </c>
      <c r="E1561" s="13">
        <f>$C1561</f>
        <v>26</v>
      </c>
      <c r="F1561" s="13">
        <f>$C1561</f>
        <v>26</v>
      </c>
      <c r="G1561" s="13">
        <f>$C1561</f>
        <v>26</v>
      </c>
      <c r="H1561" s="15">
        <f>$C1561</f>
        <v>26</v>
      </c>
    </row>
    <row r="1562" spans="2:8" x14ac:dyDescent="0.25">
      <c r="B1562" s="11" t="s">
        <v>13</v>
      </c>
      <c r="C1562" s="12">
        <v>0</v>
      </c>
      <c r="D1562" s="9" t="s">
        <v>14</v>
      </c>
      <c r="E1562" s="13">
        <f>$C1562</f>
        <v>0</v>
      </c>
      <c r="F1562" s="13">
        <f t="shared" ref="F1562:H1563" si="76">$C1562</f>
        <v>0</v>
      </c>
      <c r="G1562" s="13">
        <f t="shared" si="76"/>
        <v>0</v>
      </c>
      <c r="H1562" s="15">
        <f t="shared" si="76"/>
        <v>0</v>
      </c>
    </row>
    <row r="1563" spans="2:8" x14ac:dyDescent="0.25">
      <c r="B1563" s="11" t="s">
        <v>15</v>
      </c>
      <c r="C1563" s="12">
        <v>15</v>
      </c>
      <c r="D1563" s="9" t="s">
        <v>14</v>
      </c>
      <c r="E1563" s="13">
        <f>$C1563</f>
        <v>15</v>
      </c>
      <c r="F1563" s="13">
        <f t="shared" si="76"/>
        <v>15</v>
      </c>
      <c r="G1563" s="13">
        <f t="shared" si="76"/>
        <v>15</v>
      </c>
      <c r="H1563" s="15">
        <f t="shared" si="76"/>
        <v>15</v>
      </c>
    </row>
    <row r="1564" spans="2:8" x14ac:dyDescent="0.25">
      <c r="B1564" s="11" t="s">
        <v>16</v>
      </c>
      <c r="C1564" s="16">
        <v>0</v>
      </c>
      <c r="D1564" s="9" t="s">
        <v>17</v>
      </c>
      <c r="E1564" s="13">
        <v>0</v>
      </c>
      <c r="F1564" s="13">
        <v>0</v>
      </c>
      <c r="G1564" s="13">
        <v>0</v>
      </c>
      <c r="H1564" s="15">
        <v>0</v>
      </c>
    </row>
    <row r="1565" spans="2:8" ht="15.75" thickBot="1" x14ac:dyDescent="0.3">
      <c r="B1565" s="17" t="s">
        <v>110</v>
      </c>
      <c r="C1565" s="18"/>
      <c r="D1565" s="19" t="s">
        <v>18</v>
      </c>
      <c r="E1565" s="18">
        <f>E1561-SUM(E1562:E1564)-10*LOG10(E1560/1)</f>
        <v>6.2287874528033758</v>
      </c>
      <c r="F1565" s="18">
        <f>F1561-SUM(F1562:F1564)-10*LOG10(F1560/1)</f>
        <v>6.2287874528033758</v>
      </c>
      <c r="G1565" s="18">
        <f>G1561-SUM(G1562:G1564)-10*LOG10(G1560/1)</f>
        <v>6.2287874528033758</v>
      </c>
      <c r="H1565" s="32">
        <f>H1561-SUM(H1562:H1564)-10*LOG10(H1560/1)</f>
        <v>6.2287874528033758</v>
      </c>
    </row>
    <row r="1566" spans="2:8" ht="15.75" thickBot="1" x14ac:dyDescent="0.3">
      <c r="B1566" s="20"/>
      <c r="C1566" s="21"/>
      <c r="D1566" s="22"/>
      <c r="E1566" s="23"/>
      <c r="F1566" s="24"/>
      <c r="G1566" s="25"/>
      <c r="H1566" s="1"/>
    </row>
    <row r="1567" spans="2:8" x14ac:dyDescent="0.25">
      <c r="B1567" s="26" t="s">
        <v>72</v>
      </c>
      <c r="C1567" s="27"/>
      <c r="D1567" s="28"/>
      <c r="E1567" s="27"/>
      <c r="F1567" s="27"/>
      <c r="G1567" s="27"/>
      <c r="H1567" s="29"/>
    </row>
    <row r="1568" spans="2:8" x14ac:dyDescent="0.25">
      <c r="B1568" s="7" t="s">
        <v>19</v>
      </c>
      <c r="C1568" s="30">
        <v>20</v>
      </c>
      <c r="D1568" s="9" t="s">
        <v>10</v>
      </c>
      <c r="E1568" s="13">
        <f t="shared" ref="E1568:H1570" si="77">$C1568</f>
        <v>20</v>
      </c>
      <c r="F1568" s="13">
        <f t="shared" si="77"/>
        <v>20</v>
      </c>
      <c r="G1568" s="13">
        <f t="shared" si="77"/>
        <v>20</v>
      </c>
      <c r="H1568" s="15">
        <f t="shared" si="77"/>
        <v>20</v>
      </c>
    </row>
    <row r="1569" spans="2:8" x14ac:dyDescent="0.25">
      <c r="B1569" s="11" t="s">
        <v>73</v>
      </c>
      <c r="C1569" s="30">
        <v>-91</v>
      </c>
      <c r="D1569" s="9" t="s">
        <v>12</v>
      </c>
      <c r="E1569" s="13">
        <f t="shared" si="77"/>
        <v>-91</v>
      </c>
      <c r="F1569" s="13">
        <f t="shared" si="77"/>
        <v>-91</v>
      </c>
      <c r="G1569" s="13">
        <f t="shared" si="77"/>
        <v>-91</v>
      </c>
      <c r="H1569" s="15">
        <f t="shared" si="77"/>
        <v>-91</v>
      </c>
    </row>
    <row r="1570" spans="2:8" x14ac:dyDescent="0.25">
      <c r="B1570" s="11" t="s">
        <v>21</v>
      </c>
      <c r="C1570" s="30">
        <v>2</v>
      </c>
      <c r="D1570" s="9" t="s">
        <v>17</v>
      </c>
      <c r="E1570" s="13">
        <f t="shared" si="77"/>
        <v>2</v>
      </c>
      <c r="F1570" s="13">
        <f t="shared" si="77"/>
        <v>2</v>
      </c>
      <c r="G1570" s="13">
        <f t="shared" si="77"/>
        <v>2</v>
      </c>
      <c r="H1570" s="15">
        <f t="shared" si="77"/>
        <v>2</v>
      </c>
    </row>
    <row r="1571" spans="2:8" ht="15.75" thickBot="1" x14ac:dyDescent="0.3">
      <c r="B1571" s="17" t="s">
        <v>63</v>
      </c>
      <c r="C1571" s="31"/>
      <c r="D1571" s="19" t="s">
        <v>18</v>
      </c>
      <c r="E1571" s="18">
        <f>E1569-E1570-10*LOG10(E1568)</f>
        <v>-106.01029995663981</v>
      </c>
      <c r="F1571" s="18">
        <f>F1569-F1570-10*LOG10(F1568)</f>
        <v>-106.01029995663981</v>
      </c>
      <c r="G1571" s="18">
        <f>G1569-G1570-10*LOG10(G1568)</f>
        <v>-106.01029995663981</v>
      </c>
      <c r="H1571" s="32">
        <f>H1569-H1570-10*LOG10(H1568)</f>
        <v>-106.01029995663981</v>
      </c>
    </row>
    <row r="1572" spans="2:8" ht="15.75" thickBot="1" x14ac:dyDescent="0.3">
      <c r="B1572" s="20"/>
      <c r="C1572" s="23"/>
      <c r="D1572" s="22"/>
      <c r="E1572" s="23"/>
      <c r="F1572" s="24"/>
      <c r="G1572" s="25"/>
      <c r="H1572" s="1"/>
    </row>
    <row r="1573" spans="2:8" x14ac:dyDescent="0.25">
      <c r="B1573" s="26" t="s">
        <v>22</v>
      </c>
      <c r="C1573" s="33"/>
      <c r="D1573" s="34"/>
      <c r="E1573" s="33"/>
      <c r="F1573" s="33"/>
      <c r="G1573" s="33"/>
      <c r="H1573" s="29"/>
    </row>
    <row r="1574" spans="2:8" x14ac:dyDescent="0.25">
      <c r="B1574" s="11" t="s">
        <v>23</v>
      </c>
      <c r="C1574" s="35"/>
      <c r="D1574" s="36"/>
      <c r="E1574" s="37">
        <v>2</v>
      </c>
      <c r="F1574" s="37">
        <v>2</v>
      </c>
      <c r="G1574" s="37">
        <v>2</v>
      </c>
      <c r="H1574" s="38">
        <v>2</v>
      </c>
    </row>
    <row r="1575" spans="2:8" x14ac:dyDescent="0.25">
      <c r="B1575" s="11" t="s">
        <v>24</v>
      </c>
      <c r="C1575" s="35"/>
      <c r="D1575" s="36"/>
      <c r="E1575" s="13">
        <v>64</v>
      </c>
      <c r="F1575" s="13">
        <v>128</v>
      </c>
      <c r="G1575" s="13">
        <v>256</v>
      </c>
      <c r="H1575" s="15">
        <v>15</v>
      </c>
    </row>
    <row r="1576" spans="2:8" x14ac:dyDescent="0.25">
      <c r="B1576" s="11" t="s">
        <v>25</v>
      </c>
      <c r="C1576" s="35"/>
      <c r="D1576" s="36"/>
      <c r="E1576" s="37">
        <v>3.8</v>
      </c>
      <c r="F1576" s="37">
        <v>3.3</v>
      </c>
      <c r="G1576" s="37">
        <v>2.8</v>
      </c>
      <c r="H1576" s="38">
        <v>2.7</v>
      </c>
    </row>
    <row r="1577" spans="2:8" x14ac:dyDescent="0.25">
      <c r="B1577" s="11" t="s">
        <v>26</v>
      </c>
      <c r="C1577" s="35"/>
      <c r="D1577" s="36"/>
      <c r="E1577" s="13">
        <v>128</v>
      </c>
      <c r="F1577" s="13">
        <v>256</v>
      </c>
      <c r="G1577" s="13">
        <v>1024</v>
      </c>
      <c r="H1577" s="15">
        <v>1024</v>
      </c>
    </row>
    <row r="1578" spans="2:8" ht="15.75" thickBot="1" x14ac:dyDescent="0.3">
      <c r="B1578" s="39" t="s">
        <v>27</v>
      </c>
      <c r="C1578" s="18"/>
      <c r="D1578" s="19"/>
      <c r="E1578" s="40">
        <v>4.3</v>
      </c>
      <c r="F1578" s="40">
        <v>3.8</v>
      </c>
      <c r="G1578" s="40">
        <v>3.3</v>
      </c>
      <c r="H1578" s="41">
        <v>2.7</v>
      </c>
    </row>
    <row r="1579" spans="2:8" ht="15.75" thickBot="1" x14ac:dyDescent="0.3">
      <c r="B1579" s="1"/>
      <c r="C1579" s="1"/>
      <c r="D1579" s="1"/>
      <c r="E1579" s="1"/>
      <c r="F1579" s="1"/>
      <c r="G1579" s="1"/>
      <c r="H1579" s="1"/>
    </row>
    <row r="1580" spans="2:8" x14ac:dyDescent="0.25">
      <c r="B1580" s="26" t="s">
        <v>28</v>
      </c>
      <c r="C1580" s="27"/>
      <c r="D1580" s="28"/>
      <c r="E1580" s="27"/>
      <c r="F1580" s="27"/>
      <c r="G1580" s="27"/>
      <c r="H1580" s="29"/>
    </row>
    <row r="1581" spans="2:8" x14ac:dyDescent="0.25">
      <c r="B1581" s="11" t="s">
        <v>29</v>
      </c>
      <c r="C1581" s="12">
        <v>8</v>
      </c>
      <c r="D1581" s="9" t="s">
        <v>14</v>
      </c>
      <c r="E1581" s="13">
        <f>C1581</f>
        <v>8</v>
      </c>
      <c r="F1581" s="13">
        <f>E1581</f>
        <v>8</v>
      </c>
      <c r="G1581" s="13">
        <f>F1581</f>
        <v>8</v>
      </c>
      <c r="H1581" s="13">
        <f>G1581</f>
        <v>8</v>
      </c>
    </row>
    <row r="1582" spans="2:8" x14ac:dyDescent="0.25">
      <c r="B1582" s="7" t="s">
        <v>30</v>
      </c>
      <c r="C1582" s="35"/>
      <c r="D1582" s="36" t="s">
        <v>18</v>
      </c>
      <c r="E1582" s="35">
        <f>E1571-E1581</f>
        <v>-114.01029995663981</v>
      </c>
      <c r="F1582" s="35">
        <f>F1571-F1581</f>
        <v>-114.01029995663981</v>
      </c>
      <c r="G1582" s="35">
        <f>G1571-G1581</f>
        <v>-114.01029995663981</v>
      </c>
      <c r="H1582" s="42">
        <f>H1571-H1581</f>
        <v>-114.01029995663981</v>
      </c>
    </row>
    <row r="1583" spans="2:8" x14ac:dyDescent="0.25">
      <c r="B1583" s="11" t="s">
        <v>66</v>
      </c>
      <c r="C1583" s="8"/>
      <c r="D1583" s="9"/>
      <c r="E1583" s="13"/>
      <c r="F1583" s="13"/>
      <c r="G1583" s="13"/>
      <c r="H1583" s="15"/>
    </row>
    <row r="1584" spans="2:8" x14ac:dyDescent="0.25">
      <c r="B1584" s="43" t="s">
        <v>32</v>
      </c>
      <c r="C1584" s="44"/>
      <c r="D1584" s="9" t="s">
        <v>18</v>
      </c>
      <c r="E1584" s="13">
        <f>E1582</f>
        <v>-114.01029995663981</v>
      </c>
      <c r="F1584" s="13">
        <f>F1582</f>
        <v>-114.01029995663981</v>
      </c>
      <c r="G1584" s="13">
        <f>G1582</f>
        <v>-114.01029995663981</v>
      </c>
      <c r="H1584" s="15">
        <f>H1582</f>
        <v>-114.01029995663981</v>
      </c>
    </row>
    <row r="1585" spans="2:8" x14ac:dyDescent="0.25">
      <c r="B1585" s="7" t="s">
        <v>39</v>
      </c>
      <c r="C1585" s="13"/>
      <c r="D1585" s="47" t="s">
        <v>14</v>
      </c>
      <c r="E1585" s="35">
        <f>-E1584+E1565</f>
        <v>120.23908740944319</v>
      </c>
      <c r="F1585" s="35">
        <f>-F1584+F1565</f>
        <v>120.23908740944319</v>
      </c>
      <c r="G1585" s="35">
        <f>-G1584+G1565</f>
        <v>120.23908740944319</v>
      </c>
      <c r="H1585" s="42">
        <f>-H1584+H1565</f>
        <v>120.23908740944319</v>
      </c>
    </row>
    <row r="1586" spans="2:8" x14ac:dyDescent="0.25">
      <c r="B1586" s="11" t="s">
        <v>33</v>
      </c>
      <c r="C1586" s="8"/>
      <c r="D1586" s="48" t="s">
        <v>14</v>
      </c>
      <c r="E1586" s="13">
        <f>-10*E1574*LOG(0.3/(4*PI()*E1575*$C$5),10)</f>
        <v>83.908488987370035</v>
      </c>
      <c r="F1586" s="13">
        <f>-10*F1574*LOG(0.3/(4*PI()*F1575*$C$5),10)</f>
        <v>89.929088900649646</v>
      </c>
      <c r="G1586" s="13">
        <f>-10*G1574*LOG(0.3/(4*PI()*G1575*$C$5),10)</f>
        <v>95.949688813929271</v>
      </c>
      <c r="H1586" s="15">
        <f>-10*H1574*LOG(0.3/(4*PI()*H1575*$C$5),10)</f>
        <v>71.306714688805911</v>
      </c>
    </row>
    <row r="1587" spans="2:8" x14ac:dyDescent="0.25">
      <c r="B1587" s="11" t="s">
        <v>41</v>
      </c>
      <c r="C1587" s="8"/>
      <c r="D1587" s="48" t="s">
        <v>14</v>
      </c>
      <c r="E1587" s="13">
        <f>-E1585+E1586</f>
        <v>-36.330598422073152</v>
      </c>
      <c r="F1587" s="13">
        <f>-F1585+F1586</f>
        <v>-30.309998508793541</v>
      </c>
      <c r="G1587" s="13">
        <f>-G1585+G1586</f>
        <v>-24.289398595513916</v>
      </c>
      <c r="H1587" s="15">
        <f>-H1585+H1586</f>
        <v>-48.932372720637275</v>
      </c>
    </row>
    <row r="1588" spans="2:8" x14ac:dyDescent="0.25">
      <c r="B1588" s="11" t="s">
        <v>34</v>
      </c>
      <c r="C1588" s="8"/>
      <c r="D1588" s="48" t="s">
        <v>14</v>
      </c>
      <c r="E1588" s="13">
        <f>E1586+10*E1576*LOG(E1577/E1575,10)</f>
        <v>95.347628822601322</v>
      </c>
      <c r="F1588" s="13">
        <f>F1586+10*F1576*LOG(F1577/F1575,10)</f>
        <v>99.863078757561027</v>
      </c>
      <c r="G1588" s="13">
        <f>G1586+10*G1576*LOG(G1577/G1575,10)</f>
        <v>112.80736857111222</v>
      </c>
      <c r="H1588" s="15">
        <f>H1586+10*H1576*LOG(H1577/H1575,10)</f>
        <v>120.83034952357744</v>
      </c>
    </row>
    <row r="1589" spans="2:8" x14ac:dyDescent="0.25">
      <c r="B1589" s="11" t="s">
        <v>41</v>
      </c>
      <c r="C1589" s="8"/>
      <c r="D1589" s="48" t="s">
        <v>14</v>
      </c>
      <c r="E1589" s="13">
        <f>-E1585+E1588</f>
        <v>-24.891458586841864</v>
      </c>
      <c r="F1589" s="13">
        <f>-F1585+F1588</f>
        <v>-20.376008651882159</v>
      </c>
      <c r="G1589" s="13">
        <f>-G1585+G1588</f>
        <v>-7.4317188383309656</v>
      </c>
      <c r="H1589" s="15">
        <f>-H1585+H1588</f>
        <v>0.59126211413425267</v>
      </c>
    </row>
    <row r="1590" spans="2:8" x14ac:dyDescent="0.25">
      <c r="B1590" s="7" t="s">
        <v>69</v>
      </c>
      <c r="C1590" s="44"/>
      <c r="D1590" s="47" t="s">
        <v>14</v>
      </c>
      <c r="E1590" s="64">
        <f>IF(E1589&lt;0,E$26*POWER(10,-E1589/(10*E$27)),IF(E1587&lt;0,E$24*POWER(10,-E1587/(10*E$25)),0.3*POWER(10,E1585/(10*E$23))/(4*PI()*$C$5)))</f>
        <v>485.37913075360376</v>
      </c>
      <c r="F1590" s="64">
        <f>IF(F1589&lt;0,F$26*POWER(10,-F1589/(10*F$27)),IF(F1587&lt;0,F$24*POWER(10,-F1587/(10*F$25)),0.3*POWER(10,F1585/(10*F$23))/(4*PI()*$C$5)))</f>
        <v>879.93525714175632</v>
      </c>
      <c r="G1590" s="64">
        <f>IF(G1589&lt;0,G$26*POWER(10,-G1589/(10*G$27)),IF(G1587&lt;0,G$24*POWER(10,-G1587/(10*G$25)),0.3*POWER(10,G1585/(10*G$23))/(4*PI()*$C$5)))</f>
        <v>1719.9014308544679</v>
      </c>
      <c r="H1590" s="65">
        <f>IF(H1589&lt;0,H$26*POWER(10,-H1589/(10*H$27)),IF(H1587&lt;0,H$24*POWER(10,-H1587/(10*H$25)),0.3*POWER(10,H1585/(10*H$23))/(4*PI()*$C$5)))</f>
        <v>973.64661838032453</v>
      </c>
    </row>
    <row r="1591" spans="2:8" ht="18" x14ac:dyDescent="0.25">
      <c r="B1591" s="51"/>
      <c r="C1591" s="52"/>
      <c r="D1591" s="53"/>
      <c r="E1591" s="54"/>
      <c r="F1591" s="54"/>
      <c r="G1591" s="54"/>
      <c r="H1591" s="54"/>
    </row>
    <row r="1592" spans="2:8" x14ac:dyDescent="0.25">
      <c r="B1592" s="51" t="s">
        <v>77</v>
      </c>
    </row>
    <row r="1593" spans="2:8" ht="15.75" thickBot="1" x14ac:dyDescent="0.3">
      <c r="B1593" s="1" t="s">
        <v>0</v>
      </c>
      <c r="C1593" s="1">
        <v>5.85</v>
      </c>
      <c r="D1593" s="1"/>
      <c r="E1593" s="1" t="s">
        <v>1</v>
      </c>
      <c r="F1593" s="1">
        <f>300000000/C1593/10^9</f>
        <v>5.1282051282051287E-2</v>
      </c>
      <c r="G1593" s="1"/>
      <c r="H1593" s="1"/>
    </row>
    <row r="1594" spans="2:8" x14ac:dyDescent="0.25">
      <c r="B1594" s="2" t="s">
        <v>2</v>
      </c>
      <c r="C1594" s="3" t="s">
        <v>3</v>
      </c>
      <c r="D1594" s="3" t="s">
        <v>4</v>
      </c>
      <c r="E1594" s="4" t="s">
        <v>5</v>
      </c>
      <c r="F1594" s="4" t="s">
        <v>6</v>
      </c>
      <c r="G1594" s="5" t="s">
        <v>7</v>
      </c>
      <c r="H1594" s="6" t="s">
        <v>8</v>
      </c>
    </row>
    <row r="1595" spans="2:8" x14ac:dyDescent="0.25">
      <c r="B1595" s="7" t="s">
        <v>96</v>
      </c>
      <c r="C1595" s="8"/>
      <c r="D1595" s="9"/>
      <c r="E1595" s="9"/>
      <c r="F1595" s="9"/>
      <c r="G1595" s="9"/>
      <c r="H1595" s="10"/>
    </row>
    <row r="1596" spans="2:8" x14ac:dyDescent="0.25">
      <c r="B1596" s="11" t="s">
        <v>9</v>
      </c>
      <c r="C1596" s="12">
        <v>20</v>
      </c>
      <c r="D1596" s="9" t="s">
        <v>10</v>
      </c>
      <c r="E1596" s="13">
        <f>C1596</f>
        <v>20</v>
      </c>
      <c r="F1596" s="13">
        <f>E1596</f>
        <v>20</v>
      </c>
      <c r="G1596" s="13">
        <f>F1596</f>
        <v>20</v>
      </c>
      <c r="H1596" s="49">
        <f>G1596</f>
        <v>20</v>
      </c>
    </row>
    <row r="1597" spans="2:8" x14ac:dyDescent="0.25">
      <c r="B1597" s="11" t="s">
        <v>11</v>
      </c>
      <c r="C1597" s="12">
        <f>$C$1</f>
        <v>26</v>
      </c>
      <c r="D1597" s="9" t="s">
        <v>12</v>
      </c>
      <c r="E1597" s="13">
        <f>$C1597</f>
        <v>26</v>
      </c>
      <c r="F1597" s="13">
        <f>$C1597</f>
        <v>26</v>
      </c>
      <c r="G1597" s="13">
        <f>$C1597</f>
        <v>26</v>
      </c>
      <c r="H1597" s="15">
        <f>$C1597</f>
        <v>26</v>
      </c>
    </row>
    <row r="1598" spans="2:8" x14ac:dyDescent="0.25">
      <c r="B1598" s="11" t="s">
        <v>13</v>
      </c>
      <c r="C1598" s="12">
        <v>0</v>
      </c>
      <c r="D1598" s="9" t="s">
        <v>14</v>
      </c>
      <c r="E1598" s="13">
        <f>$C1598</f>
        <v>0</v>
      </c>
      <c r="F1598" s="13">
        <f t="shared" ref="F1598:H1599" si="78">$C1598</f>
        <v>0</v>
      </c>
      <c r="G1598" s="13">
        <f t="shared" si="78"/>
        <v>0</v>
      </c>
      <c r="H1598" s="15">
        <f t="shared" si="78"/>
        <v>0</v>
      </c>
    </row>
    <row r="1599" spans="2:8" x14ac:dyDescent="0.25">
      <c r="B1599" s="11" t="s">
        <v>15</v>
      </c>
      <c r="C1599" s="12">
        <v>15</v>
      </c>
      <c r="D1599" s="9" t="s">
        <v>14</v>
      </c>
      <c r="E1599" s="13">
        <f>$C1599</f>
        <v>15</v>
      </c>
      <c r="F1599" s="13">
        <f t="shared" si="78"/>
        <v>15</v>
      </c>
      <c r="G1599" s="13">
        <f t="shared" si="78"/>
        <v>15</v>
      </c>
      <c r="H1599" s="15">
        <f t="shared" si="78"/>
        <v>15</v>
      </c>
    </row>
    <row r="1600" spans="2:8" x14ac:dyDescent="0.25">
      <c r="B1600" s="11" t="s">
        <v>16</v>
      </c>
      <c r="C1600" s="16">
        <v>0</v>
      </c>
      <c r="D1600" s="9" t="s">
        <v>17</v>
      </c>
      <c r="E1600" s="13">
        <v>0</v>
      </c>
      <c r="F1600" s="13">
        <v>0</v>
      </c>
      <c r="G1600" s="13">
        <v>0</v>
      </c>
      <c r="H1600" s="15">
        <v>0</v>
      </c>
    </row>
    <row r="1601" spans="2:8" ht="15.75" thickBot="1" x14ac:dyDescent="0.3">
      <c r="B1601" s="17" t="s">
        <v>110</v>
      </c>
      <c r="C1601" s="18"/>
      <c r="D1601" s="19" t="s">
        <v>18</v>
      </c>
      <c r="E1601" s="18">
        <f>E1597-SUM(E1598:E1600)-10*LOG10(C1596/1)</f>
        <v>-2.0102999566398125</v>
      </c>
      <c r="F1601" s="18">
        <f>F1597-SUM(F1598:F1600)-10*LOG10(F1596/1)</f>
        <v>-2.0102999566398125</v>
      </c>
      <c r="G1601" s="18">
        <f>G1597-SUM(G1598:G1600)-10*LOG10(G1596/1)</f>
        <v>-2.0102999566398125</v>
      </c>
      <c r="H1601" s="32">
        <f>H1597-SUM(H1598:H1600)-10*LOG10(H1596/1)</f>
        <v>-2.0102999566398125</v>
      </c>
    </row>
    <row r="1602" spans="2:8" ht="15.75" thickBot="1" x14ac:dyDescent="0.3">
      <c r="B1602" s="20"/>
      <c r="C1602" s="21"/>
      <c r="D1602" s="22"/>
      <c r="E1602" s="23"/>
      <c r="F1602" s="24"/>
      <c r="G1602" s="25"/>
      <c r="H1602" s="1"/>
    </row>
    <row r="1603" spans="2:8" x14ac:dyDescent="0.25">
      <c r="B1603" s="26" t="s">
        <v>72</v>
      </c>
      <c r="C1603" s="27"/>
      <c r="D1603" s="28"/>
      <c r="E1603" s="27"/>
      <c r="F1603" s="27"/>
      <c r="G1603" s="27"/>
      <c r="H1603" s="29"/>
    </row>
    <row r="1604" spans="2:8" x14ac:dyDescent="0.25">
      <c r="B1604" s="7" t="s">
        <v>19</v>
      </c>
      <c r="C1604" s="30">
        <v>20</v>
      </c>
      <c r="D1604" s="9" t="s">
        <v>10</v>
      </c>
      <c r="E1604" s="13">
        <f t="shared" ref="E1604:H1606" si="79">$C1604</f>
        <v>20</v>
      </c>
      <c r="F1604" s="13">
        <f t="shared" si="79"/>
        <v>20</v>
      </c>
      <c r="G1604" s="13">
        <f t="shared" si="79"/>
        <v>20</v>
      </c>
      <c r="H1604" s="15">
        <f t="shared" si="79"/>
        <v>20</v>
      </c>
    </row>
    <row r="1605" spans="2:8" x14ac:dyDescent="0.25">
      <c r="B1605" s="11" t="s">
        <v>73</v>
      </c>
      <c r="C1605" s="30">
        <v>-91</v>
      </c>
      <c r="D1605" s="9" t="s">
        <v>12</v>
      </c>
      <c r="E1605" s="13">
        <f t="shared" si="79"/>
        <v>-91</v>
      </c>
      <c r="F1605" s="13">
        <f t="shared" si="79"/>
        <v>-91</v>
      </c>
      <c r="G1605" s="13">
        <f t="shared" si="79"/>
        <v>-91</v>
      </c>
      <c r="H1605" s="15">
        <f t="shared" si="79"/>
        <v>-91</v>
      </c>
    </row>
    <row r="1606" spans="2:8" x14ac:dyDescent="0.25">
      <c r="B1606" s="11" t="s">
        <v>21</v>
      </c>
      <c r="C1606" s="30">
        <v>2</v>
      </c>
      <c r="D1606" s="9" t="s">
        <v>17</v>
      </c>
      <c r="E1606" s="13">
        <f t="shared" si="79"/>
        <v>2</v>
      </c>
      <c r="F1606" s="13">
        <f t="shared" si="79"/>
        <v>2</v>
      </c>
      <c r="G1606" s="13">
        <f t="shared" si="79"/>
        <v>2</v>
      </c>
      <c r="H1606" s="15">
        <f t="shared" si="79"/>
        <v>2</v>
      </c>
    </row>
    <row r="1607" spans="2:8" ht="15.75" thickBot="1" x14ac:dyDescent="0.3">
      <c r="B1607" s="17" t="s">
        <v>63</v>
      </c>
      <c r="C1607" s="31"/>
      <c r="D1607" s="19" t="s">
        <v>18</v>
      </c>
      <c r="E1607" s="18">
        <f>E1605-E1606-10*LOG10(E1604)</f>
        <v>-106.01029995663981</v>
      </c>
      <c r="F1607" s="18">
        <f>F1605-F1606-10*LOG10(F1604)</f>
        <v>-106.01029995663981</v>
      </c>
      <c r="G1607" s="18">
        <f>G1605-G1606-10*LOG10(G1604)</f>
        <v>-106.01029995663981</v>
      </c>
      <c r="H1607" s="32">
        <f>H1605-H1606-10*LOG10(H1604)</f>
        <v>-106.01029995663981</v>
      </c>
    </row>
    <row r="1608" spans="2:8" ht="15.75" thickBot="1" x14ac:dyDescent="0.3">
      <c r="B1608" s="20"/>
      <c r="C1608" s="23"/>
      <c r="D1608" s="22"/>
      <c r="E1608" s="23"/>
      <c r="F1608" s="24"/>
      <c r="G1608" s="25"/>
      <c r="H1608" s="1"/>
    </row>
    <row r="1609" spans="2:8" x14ac:dyDescent="0.25">
      <c r="B1609" s="26" t="s">
        <v>22</v>
      </c>
      <c r="C1609" s="33"/>
      <c r="D1609" s="34"/>
      <c r="E1609" s="33"/>
      <c r="F1609" s="33"/>
      <c r="G1609" s="33"/>
      <c r="H1609" s="29"/>
    </row>
    <row r="1610" spans="2:8" x14ac:dyDescent="0.25">
      <c r="B1610" s="11" t="s">
        <v>23</v>
      </c>
      <c r="C1610" s="35"/>
      <c r="D1610" s="36"/>
      <c r="E1610" s="37">
        <v>2</v>
      </c>
      <c r="F1610" s="37">
        <v>2</v>
      </c>
      <c r="G1610" s="37">
        <v>2</v>
      </c>
      <c r="H1610" s="38">
        <v>2</v>
      </c>
    </row>
    <row r="1611" spans="2:8" x14ac:dyDescent="0.25">
      <c r="B1611" s="11" t="s">
        <v>24</v>
      </c>
      <c r="C1611" s="35"/>
      <c r="D1611" s="36"/>
      <c r="E1611" s="13">
        <v>64</v>
      </c>
      <c r="F1611" s="13">
        <v>128</v>
      </c>
      <c r="G1611" s="13">
        <v>256</v>
      </c>
      <c r="H1611" s="15">
        <v>15</v>
      </c>
    </row>
    <row r="1612" spans="2:8" x14ac:dyDescent="0.25">
      <c r="B1612" s="11" t="s">
        <v>25</v>
      </c>
      <c r="C1612" s="35"/>
      <c r="D1612" s="36"/>
      <c r="E1612" s="37">
        <v>3.8</v>
      </c>
      <c r="F1612" s="37">
        <v>3.3</v>
      </c>
      <c r="G1612" s="37">
        <v>2.8</v>
      </c>
      <c r="H1612" s="38">
        <v>2.7</v>
      </c>
    </row>
    <row r="1613" spans="2:8" x14ac:dyDescent="0.25">
      <c r="B1613" s="11" t="s">
        <v>26</v>
      </c>
      <c r="C1613" s="35"/>
      <c r="D1613" s="36"/>
      <c r="E1613" s="13">
        <v>128</v>
      </c>
      <c r="F1613" s="13">
        <v>256</v>
      </c>
      <c r="G1613" s="13">
        <v>1024</v>
      </c>
      <c r="H1613" s="15">
        <v>1024</v>
      </c>
    </row>
    <row r="1614" spans="2:8" ht="15.75" thickBot="1" x14ac:dyDescent="0.3">
      <c r="B1614" s="39" t="s">
        <v>27</v>
      </c>
      <c r="C1614" s="18"/>
      <c r="D1614" s="19"/>
      <c r="E1614" s="40">
        <v>4.3</v>
      </c>
      <c r="F1614" s="40">
        <v>3.8</v>
      </c>
      <c r="G1614" s="40">
        <v>3.3</v>
      </c>
      <c r="H1614" s="41">
        <v>2.7</v>
      </c>
    </row>
    <row r="1615" spans="2:8" ht="15.75" thickBot="1" x14ac:dyDescent="0.3">
      <c r="B1615" s="1"/>
      <c r="C1615" s="1"/>
      <c r="D1615" s="1"/>
      <c r="E1615" s="1"/>
      <c r="F1615" s="1"/>
      <c r="G1615" s="1"/>
      <c r="H1615" s="1"/>
    </row>
    <row r="1616" spans="2:8" x14ac:dyDescent="0.25">
      <c r="B1616" s="26" t="s">
        <v>28</v>
      </c>
      <c r="C1616" s="27"/>
      <c r="D1616" s="28"/>
      <c r="E1616" s="27"/>
      <c r="F1616" s="27"/>
      <c r="G1616" s="27"/>
      <c r="H1616" s="29"/>
    </row>
    <row r="1617" spans="2:8" x14ac:dyDescent="0.25">
      <c r="B1617" s="11" t="s">
        <v>29</v>
      </c>
      <c r="C1617" s="12">
        <v>8</v>
      </c>
      <c r="D1617" s="9" t="s">
        <v>14</v>
      </c>
      <c r="E1617" s="13">
        <f>C1617</f>
        <v>8</v>
      </c>
      <c r="F1617" s="13">
        <f>E1617</f>
        <v>8</v>
      </c>
      <c r="G1617" s="13">
        <f>F1617</f>
        <v>8</v>
      </c>
      <c r="H1617" s="13">
        <f>G1617</f>
        <v>8</v>
      </c>
    </row>
    <row r="1618" spans="2:8" x14ac:dyDescent="0.25">
      <c r="B1618" s="7" t="s">
        <v>30</v>
      </c>
      <c r="C1618" s="35"/>
      <c r="D1618" s="36" t="s">
        <v>18</v>
      </c>
      <c r="E1618" s="35">
        <f>E1607-E1617</f>
        <v>-114.01029995663981</v>
      </c>
      <c r="F1618" s="35">
        <f>F1607-F1617</f>
        <v>-114.01029995663981</v>
      </c>
      <c r="G1618" s="35">
        <f>G1607-G1617</f>
        <v>-114.01029995663981</v>
      </c>
      <c r="H1618" s="42">
        <f>H1607-H1617</f>
        <v>-114.01029995663981</v>
      </c>
    </row>
    <row r="1619" spans="2:8" x14ac:dyDescent="0.25">
      <c r="B1619" s="11" t="s">
        <v>31</v>
      </c>
      <c r="C1619" s="8"/>
      <c r="D1619" s="9"/>
      <c r="E1619" s="13"/>
      <c r="F1619" s="13"/>
      <c r="G1619" s="13"/>
      <c r="H1619" s="15"/>
    </row>
    <row r="1620" spans="2:8" x14ac:dyDescent="0.25">
      <c r="B1620" s="43" t="s">
        <v>32</v>
      </c>
      <c r="C1620" s="44"/>
      <c r="D1620" s="9" t="s">
        <v>18</v>
      </c>
      <c r="E1620" s="13">
        <f>E1618</f>
        <v>-114.01029995663981</v>
      </c>
      <c r="F1620" s="13">
        <f>F1618</f>
        <v>-114.01029995663981</v>
      </c>
      <c r="G1620" s="13">
        <f>G1618</f>
        <v>-114.01029995663981</v>
      </c>
      <c r="H1620" s="15">
        <f>H1618</f>
        <v>-114.01029995663981</v>
      </c>
    </row>
    <row r="1621" spans="2:8" x14ac:dyDescent="0.25">
      <c r="B1621" s="7" t="s">
        <v>39</v>
      </c>
      <c r="C1621" s="13"/>
      <c r="D1621" s="47" t="s">
        <v>14</v>
      </c>
      <c r="E1621" s="35">
        <f>-E1620+E1601</f>
        <v>112</v>
      </c>
      <c r="F1621" s="35">
        <f>-F1620+F1601</f>
        <v>112</v>
      </c>
      <c r="G1621" s="35">
        <f>-G1620+G1601</f>
        <v>112</v>
      </c>
      <c r="H1621" s="42">
        <f>-H1620+H1601</f>
        <v>112</v>
      </c>
    </row>
    <row r="1622" spans="2:8" x14ac:dyDescent="0.25">
      <c r="B1622" s="11" t="s">
        <v>33</v>
      </c>
      <c r="C1622" s="8"/>
      <c r="D1622" s="48" t="s">
        <v>14</v>
      </c>
      <c r="E1622" s="13">
        <f>-10*E1610*LOG(0.3/(4*PI()*E1611*$C$5),10)</f>
        <v>83.908488987370035</v>
      </c>
      <c r="F1622" s="13">
        <f>-10*F1610*LOG(0.3/(4*PI()*F1611*$C$5),10)</f>
        <v>89.929088900649646</v>
      </c>
      <c r="G1622" s="13">
        <f>-10*G1610*LOG(0.3/(4*PI()*G1611*$C$5),10)</f>
        <v>95.949688813929271</v>
      </c>
      <c r="H1622" s="15">
        <f>-10*H1610*LOG(0.3/(4*PI()*H1611*$C$5),10)</f>
        <v>71.306714688805911</v>
      </c>
    </row>
    <row r="1623" spans="2:8" x14ac:dyDescent="0.25">
      <c r="B1623" s="11" t="s">
        <v>41</v>
      </c>
      <c r="C1623" s="8"/>
      <c r="D1623" s="48" t="s">
        <v>14</v>
      </c>
      <c r="E1623" s="13">
        <f>-E1621+E1622</f>
        <v>-28.091511012629965</v>
      </c>
      <c r="F1623" s="13">
        <f>-F1621+F1622</f>
        <v>-22.070911099350354</v>
      </c>
      <c r="G1623" s="13">
        <f>-G1621+G1622</f>
        <v>-16.050311186070729</v>
      </c>
      <c r="H1623" s="15">
        <f>-H1621+H1622</f>
        <v>-40.693285311194089</v>
      </c>
    </row>
    <row r="1624" spans="2:8" x14ac:dyDescent="0.25">
      <c r="B1624" s="11" t="s">
        <v>34</v>
      </c>
      <c r="C1624" s="8"/>
      <c r="D1624" s="48" t="s">
        <v>14</v>
      </c>
      <c r="E1624" s="13">
        <f>E1622+10*E1612*LOG(E1613/E1611,10)</f>
        <v>95.347628822601322</v>
      </c>
      <c r="F1624" s="13">
        <f>F1622+10*F1612*LOG(F1613/F1611,10)</f>
        <v>99.863078757561027</v>
      </c>
      <c r="G1624" s="13">
        <f>G1622+10*G1612*LOG(G1613/G1611,10)</f>
        <v>112.80736857111222</v>
      </c>
      <c r="H1624" s="15">
        <f>H1622+10*H1612*LOG(H1613/H1611,10)</f>
        <v>120.83034952357744</v>
      </c>
    </row>
    <row r="1625" spans="2:8" x14ac:dyDescent="0.25">
      <c r="B1625" s="11" t="s">
        <v>41</v>
      </c>
      <c r="C1625" s="8"/>
      <c r="D1625" s="48" t="s">
        <v>14</v>
      </c>
      <c r="E1625" s="13">
        <f>-E1621+E1624</f>
        <v>-16.652371177398678</v>
      </c>
      <c r="F1625" s="13">
        <f>-F1621+F1624</f>
        <v>-12.136921242438973</v>
      </c>
      <c r="G1625" s="13">
        <f>-G1621+G1624</f>
        <v>0.80736857111222093</v>
      </c>
      <c r="H1625" s="15">
        <f>-H1621+H1624</f>
        <v>8.8303495235774392</v>
      </c>
    </row>
    <row r="1626" spans="2:8" ht="18" x14ac:dyDescent="0.25">
      <c r="B1626" s="7" t="s">
        <v>69</v>
      </c>
      <c r="C1626" s="44"/>
      <c r="D1626" s="47" t="s">
        <v>14</v>
      </c>
      <c r="E1626" s="56">
        <f>IF(E1625&lt;0,E$26*POWER(10,-E1625/(10*E$27)),IF(E1623&lt;0,E$24*POWER(10,-E1623/(10*E$25)),0.3*POWER(10,E1621/(10*E$23))/(4*PI()*$C$5)))</f>
        <v>312.22984656406135</v>
      </c>
      <c r="F1626" s="56">
        <f>IF(F1625&lt;0,F$26*POWER(10,-F1625/(10*F$27)),IF(F1623&lt;0,F$24*POWER(10,-F1623/(10*F$25)),0.3*POWER(10,F1621/(10*F$23))/(4*PI()*$C$5)))</f>
        <v>534.11236172969325</v>
      </c>
      <c r="G1626" s="56">
        <f>IF(G1625&lt;0,G$26*POWER(10,-G1625/(10*G$27)),IF(G1623&lt;0,G$24*POWER(10,-G1623/(10*G$25)),0.3*POWER(10,G1621/(10*G$23))/(4*PI()*$C$5)))</f>
        <v>958.2202947477773</v>
      </c>
      <c r="H1626" s="57">
        <f>IF(H1625&lt;0,H$26*POWER(10,-H1625/(10*H$27)),IF(H1623&lt;0,H$24*POWER(10,-H1623/(10*H$25)),0.3*POWER(10,H1621/(10*H$23))/(4*PI()*$C$5)))</f>
        <v>482.22528039231781</v>
      </c>
    </row>
    <row r="1628" spans="2:8" ht="18" x14ac:dyDescent="0.25">
      <c r="B1628" s="53"/>
      <c r="C1628" s="52"/>
      <c r="D1628" s="53"/>
      <c r="E1628" s="54"/>
      <c r="F1628" s="54"/>
      <c r="G1628" s="54"/>
      <c r="H1628" s="54"/>
    </row>
  </sheetData>
  <mergeCells count="25">
    <mergeCell ref="K1358:K1359"/>
    <mergeCell ref="L1332:O1332"/>
    <mergeCell ref="L1341:O1341"/>
    <mergeCell ref="M19:P19"/>
    <mergeCell ref="K21:K22"/>
    <mergeCell ref="K23:K24"/>
    <mergeCell ref="K25:K26"/>
    <mergeCell ref="K27:K28"/>
    <mergeCell ref="L32:O32"/>
    <mergeCell ref="L841:O841"/>
    <mergeCell ref="K830:K831"/>
    <mergeCell ref="K832:K833"/>
    <mergeCell ref="L527:O527"/>
    <mergeCell ref="K817:K818"/>
    <mergeCell ref="K819:K820"/>
    <mergeCell ref="K821:K822"/>
    <mergeCell ref="K834:K835"/>
    <mergeCell ref="K836:K837"/>
    <mergeCell ref="L518:O518"/>
    <mergeCell ref="K823:K824"/>
    <mergeCell ref="M6:P6"/>
    <mergeCell ref="K8:K9"/>
    <mergeCell ref="K10:K11"/>
    <mergeCell ref="K12:K13"/>
    <mergeCell ref="K14:K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5"/>
  <sheetViews>
    <sheetView topLeftCell="A373" zoomScale="75" zoomScaleNormal="75" workbookViewId="0">
      <selection activeCell="I402" sqref="I402"/>
    </sheetView>
  </sheetViews>
  <sheetFormatPr defaultColWidth="9.140625" defaultRowHeight="15" x14ac:dyDescent="0.25"/>
  <cols>
    <col min="1" max="1" width="55.140625" bestFit="1" customWidth="1"/>
  </cols>
  <sheetData>
    <row r="1" spans="1:15" ht="14.45" customHeight="1" x14ac:dyDescent="0.25">
      <c r="A1" s="50" t="s">
        <v>131</v>
      </c>
    </row>
    <row r="2" spans="1:15" x14ac:dyDescent="0.25">
      <c r="A2" s="50" t="s">
        <v>46</v>
      </c>
      <c r="I2" s="101" t="s">
        <v>112</v>
      </c>
    </row>
    <row r="3" spans="1:15" ht="15.75" thickBot="1" x14ac:dyDescent="0.3">
      <c r="A3" s="1" t="s">
        <v>0</v>
      </c>
      <c r="B3" s="1">
        <v>5.85</v>
      </c>
      <c r="C3" s="1"/>
      <c r="D3" s="1" t="s">
        <v>1</v>
      </c>
      <c r="E3" s="1">
        <f>300000000/B3/10^9</f>
        <v>5.1282051282051287E-2</v>
      </c>
      <c r="F3" s="1"/>
      <c r="G3" s="1"/>
    </row>
    <row r="4" spans="1:15" x14ac:dyDescent="0.25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6" t="s">
        <v>8</v>
      </c>
      <c r="J4" s="75"/>
      <c r="K4" s="76"/>
      <c r="L4" s="113" t="s">
        <v>128</v>
      </c>
      <c r="M4" s="113"/>
      <c r="N4" s="113"/>
      <c r="O4" s="114"/>
    </row>
    <row r="5" spans="1:15" ht="15" customHeight="1" x14ac:dyDescent="0.25">
      <c r="A5" s="7" t="s">
        <v>97</v>
      </c>
      <c r="B5" s="8"/>
      <c r="C5" s="9"/>
      <c r="D5" s="9"/>
      <c r="E5" s="9"/>
      <c r="F5" s="9"/>
      <c r="G5" s="10"/>
      <c r="J5" s="77"/>
      <c r="K5" s="71"/>
      <c r="L5" s="47" t="s">
        <v>5</v>
      </c>
      <c r="M5" s="47" t="s">
        <v>6</v>
      </c>
      <c r="N5" s="72" t="s">
        <v>7</v>
      </c>
      <c r="O5" s="78" t="s">
        <v>8</v>
      </c>
    </row>
    <row r="6" spans="1:15" x14ac:dyDescent="0.25">
      <c r="A6" s="11" t="s">
        <v>9</v>
      </c>
      <c r="B6" s="89">
        <v>0.25</v>
      </c>
      <c r="C6" s="9" t="s">
        <v>10</v>
      </c>
      <c r="D6" s="60">
        <f>B6</f>
        <v>0.25</v>
      </c>
      <c r="E6" s="60">
        <f>D6</f>
        <v>0.25</v>
      </c>
      <c r="F6" s="60">
        <f>E6</f>
        <v>0.25</v>
      </c>
      <c r="G6" s="90">
        <f>F6</f>
        <v>0.25</v>
      </c>
      <c r="J6" s="115" t="s">
        <v>93</v>
      </c>
      <c r="K6" s="106" t="s">
        <v>91</v>
      </c>
      <c r="L6" s="74">
        <f>D36</f>
        <v>20.452929652905933</v>
      </c>
      <c r="M6" s="74">
        <f>E36</f>
        <v>20.452929652905933</v>
      </c>
      <c r="N6" s="74">
        <f>F36</f>
        <v>20.452929652905933</v>
      </c>
      <c r="O6" s="74">
        <f>G36</f>
        <v>18.873070702991917</v>
      </c>
    </row>
    <row r="7" spans="1:15" x14ac:dyDescent="0.25">
      <c r="A7" s="11" t="s">
        <v>11</v>
      </c>
      <c r="B7" s="12">
        <v>14</v>
      </c>
      <c r="C7" s="9" t="s">
        <v>12</v>
      </c>
      <c r="D7" s="13">
        <f>$B7</f>
        <v>14</v>
      </c>
      <c r="E7" s="13">
        <f>$B7</f>
        <v>14</v>
      </c>
      <c r="F7" s="13">
        <f>$B7</f>
        <v>14</v>
      </c>
      <c r="G7" s="15">
        <f>$B7</f>
        <v>14</v>
      </c>
      <c r="J7" s="116"/>
      <c r="K7" s="48" t="s">
        <v>92</v>
      </c>
      <c r="L7" s="74">
        <f>D45</f>
        <v>0.64677842526379792</v>
      </c>
      <c r="M7" s="74">
        <f>E45</f>
        <v>0.64677842526379792</v>
      </c>
      <c r="N7" s="74">
        <f>F45</f>
        <v>0.64677842526379792</v>
      </c>
      <c r="O7" s="74">
        <f>G45</f>
        <v>0.64677842526379792</v>
      </c>
    </row>
    <row r="8" spans="1:15" ht="15" customHeight="1" x14ac:dyDescent="0.25">
      <c r="A8" s="11" t="s">
        <v>13</v>
      </c>
      <c r="B8" s="12">
        <v>0</v>
      </c>
      <c r="C8" s="9" t="s">
        <v>14</v>
      </c>
      <c r="D8" s="13">
        <f>$B8</f>
        <v>0</v>
      </c>
      <c r="E8" s="13">
        <f t="shared" ref="E8:G10" si="0">$B8</f>
        <v>0</v>
      </c>
      <c r="F8" s="13">
        <f t="shared" si="0"/>
        <v>0</v>
      </c>
      <c r="G8" s="15">
        <f t="shared" si="0"/>
        <v>0</v>
      </c>
      <c r="J8" s="115" t="s">
        <v>94</v>
      </c>
      <c r="K8" s="106" t="s">
        <v>91</v>
      </c>
      <c r="L8" s="74">
        <f>D81</f>
        <v>98.416912489051938</v>
      </c>
      <c r="M8" s="74">
        <f>E81</f>
        <v>138.03014399330408</v>
      </c>
      <c r="N8" s="74">
        <f>F81</f>
        <v>144.96745760395694</v>
      </c>
      <c r="O8" s="74">
        <f>G81</f>
        <v>80.510713672399362</v>
      </c>
    </row>
    <row r="9" spans="1:15" x14ac:dyDescent="0.25">
      <c r="A9" s="11" t="s">
        <v>15</v>
      </c>
      <c r="B9" s="12">
        <v>30</v>
      </c>
      <c r="C9" s="9" t="s">
        <v>14</v>
      </c>
      <c r="D9" s="13">
        <f>$B9</f>
        <v>30</v>
      </c>
      <c r="E9" s="13">
        <f t="shared" si="0"/>
        <v>30</v>
      </c>
      <c r="F9" s="13">
        <f t="shared" si="0"/>
        <v>30</v>
      </c>
      <c r="G9" s="15">
        <f t="shared" si="0"/>
        <v>30</v>
      </c>
      <c r="J9" s="116"/>
      <c r="K9" s="48" t="s">
        <v>92</v>
      </c>
      <c r="L9" s="74">
        <f>D90</f>
        <v>4.5842735263239929</v>
      </c>
      <c r="M9" s="74">
        <f>E90</f>
        <v>4.5842735263239929</v>
      </c>
      <c r="N9" s="74">
        <f>F90</f>
        <v>4.5842735263239929</v>
      </c>
      <c r="O9" s="74">
        <f>G90</f>
        <v>4.5842735263239929</v>
      </c>
    </row>
    <row r="10" spans="1:15" x14ac:dyDescent="0.25">
      <c r="A10" s="11" t="s">
        <v>16</v>
      </c>
      <c r="B10" s="16">
        <v>20</v>
      </c>
      <c r="C10" s="9" t="s">
        <v>17</v>
      </c>
      <c r="D10" s="13">
        <f>$B10</f>
        <v>20</v>
      </c>
      <c r="E10" s="13">
        <f t="shared" si="0"/>
        <v>20</v>
      </c>
      <c r="F10" s="13">
        <f t="shared" si="0"/>
        <v>20</v>
      </c>
      <c r="G10" s="15">
        <f t="shared" si="0"/>
        <v>20</v>
      </c>
      <c r="J10" s="116" t="s">
        <v>48</v>
      </c>
      <c r="K10" s="106" t="s">
        <v>91</v>
      </c>
      <c r="L10" s="74">
        <f>D126</f>
        <v>403.11860917554833</v>
      </c>
      <c r="M10" s="74">
        <f>E126</f>
        <v>713.16636847699965</v>
      </c>
      <c r="N10" s="74">
        <f>F126</f>
        <v>1350.2570103713181</v>
      </c>
      <c r="O10" s="74">
        <f>G126</f>
        <v>724.37182559211396</v>
      </c>
    </row>
    <row r="11" spans="1:15" ht="15.75" customHeight="1" thickBot="1" x14ac:dyDescent="0.3">
      <c r="A11" s="17" t="s">
        <v>110</v>
      </c>
      <c r="B11" s="18"/>
      <c r="C11" s="19" t="s">
        <v>18</v>
      </c>
      <c r="D11" s="18">
        <f>D7-SUM(D8:D10)</f>
        <v>-36</v>
      </c>
      <c r="E11" s="18">
        <f>E7-SUM(E8:E10)</f>
        <v>-36</v>
      </c>
      <c r="F11" s="18">
        <f>F7-SUM(F8:F10)</f>
        <v>-36</v>
      </c>
      <c r="G11" s="32">
        <f>G7-SUM(G8:G10)</f>
        <v>-36</v>
      </c>
      <c r="J11" s="116"/>
      <c r="K11" s="48" t="s">
        <v>92</v>
      </c>
      <c r="L11" s="74">
        <f>D135</f>
        <v>76.12280877891078</v>
      </c>
      <c r="M11" s="74">
        <f>E135</f>
        <v>88.984866243961974</v>
      </c>
      <c r="N11" s="74">
        <f>F135</f>
        <v>88.984866243961974</v>
      </c>
      <c r="O11" s="74">
        <f>G135</f>
        <v>56.085479731340094</v>
      </c>
    </row>
    <row r="12" spans="1:15" ht="15.75" thickBot="1" x14ac:dyDescent="0.3">
      <c r="A12" s="20"/>
      <c r="B12" s="21"/>
      <c r="C12" s="22"/>
      <c r="D12" s="23"/>
      <c r="E12" s="24"/>
      <c r="F12" s="25"/>
      <c r="G12" s="1"/>
      <c r="J12" s="116" t="s">
        <v>50</v>
      </c>
      <c r="K12" s="106" t="s">
        <v>91</v>
      </c>
      <c r="L12" s="74">
        <f>D171</f>
        <v>505.84361802676057</v>
      </c>
      <c r="M12" s="74">
        <f>E171</f>
        <v>922.03155929764841</v>
      </c>
      <c r="N12" s="74">
        <f>F171</f>
        <v>1814.9874859418378</v>
      </c>
      <c r="O12" s="74">
        <f>G171</f>
        <v>1039.8358527369662</v>
      </c>
    </row>
    <row r="13" spans="1:15" ht="15.75" thickBot="1" x14ac:dyDescent="0.3">
      <c r="A13" s="26" t="s">
        <v>61</v>
      </c>
      <c r="B13" s="27"/>
      <c r="C13" s="28"/>
      <c r="D13" s="27"/>
      <c r="E13" s="27"/>
      <c r="F13" s="27"/>
      <c r="G13" s="29"/>
      <c r="J13" s="117"/>
      <c r="K13" s="107" t="s">
        <v>92</v>
      </c>
      <c r="L13" s="80">
        <f>D180</f>
        <v>98.416912489051938</v>
      </c>
      <c r="M13" s="80">
        <f>E180</f>
        <v>138.03014399330408</v>
      </c>
      <c r="N13" s="80">
        <f>F180</f>
        <v>144.96745760395694</v>
      </c>
      <c r="O13" s="80">
        <f>G180</f>
        <v>80.510713672399362</v>
      </c>
    </row>
    <row r="14" spans="1:15" ht="15" customHeight="1" x14ac:dyDescent="0.25">
      <c r="A14" s="7" t="s">
        <v>19</v>
      </c>
      <c r="B14" s="82">
        <v>1</v>
      </c>
      <c r="C14" s="9" t="s">
        <v>10</v>
      </c>
      <c r="D14" s="37">
        <f t="shared" ref="D14:G16" si="1">$B14</f>
        <v>1</v>
      </c>
      <c r="E14" s="37">
        <f t="shared" si="1"/>
        <v>1</v>
      </c>
      <c r="F14" s="37">
        <f t="shared" si="1"/>
        <v>1</v>
      </c>
      <c r="G14" s="38">
        <f t="shared" si="1"/>
        <v>1</v>
      </c>
    </row>
    <row r="15" spans="1:15" x14ac:dyDescent="0.25">
      <c r="A15" s="11" t="s">
        <v>20</v>
      </c>
      <c r="B15" s="82">
        <v>-84</v>
      </c>
      <c r="C15" s="9" t="s">
        <v>12</v>
      </c>
      <c r="D15" s="13">
        <f t="shared" si="1"/>
        <v>-84</v>
      </c>
      <c r="E15" s="13">
        <f t="shared" si="1"/>
        <v>-84</v>
      </c>
      <c r="F15" s="13">
        <f t="shared" si="1"/>
        <v>-84</v>
      </c>
      <c r="G15" s="15">
        <f t="shared" si="1"/>
        <v>-84</v>
      </c>
    </row>
    <row r="16" spans="1:15" ht="15.75" thickBot="1" x14ac:dyDescent="0.3">
      <c r="A16" s="11" t="s">
        <v>21</v>
      </c>
      <c r="B16" s="82">
        <v>0</v>
      </c>
      <c r="C16" s="9" t="s">
        <v>17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5">
        <f t="shared" si="1"/>
        <v>0</v>
      </c>
      <c r="I16" s="101" t="s">
        <v>113</v>
      </c>
    </row>
    <row r="17" spans="1:15" ht="15.75" customHeight="1" thickBot="1" x14ac:dyDescent="0.3">
      <c r="A17" s="17" t="s">
        <v>63</v>
      </c>
      <c r="B17" s="31"/>
      <c r="C17" s="19" t="s">
        <v>18</v>
      </c>
      <c r="D17" s="18">
        <f>D15-10*LOG(D14,10)-D16</f>
        <v>-84</v>
      </c>
      <c r="E17" s="18">
        <f>E15-10*LOG(E14,10)-E16</f>
        <v>-84</v>
      </c>
      <c r="F17" s="18">
        <f>F15-10*LOG(F14,10)-F16</f>
        <v>-84</v>
      </c>
      <c r="G17" s="32">
        <f>G15-10*LOG(G14,10)-G16</f>
        <v>-84</v>
      </c>
      <c r="J17" s="75"/>
      <c r="K17" s="76"/>
      <c r="L17" s="113" t="s">
        <v>128</v>
      </c>
      <c r="M17" s="113"/>
      <c r="N17" s="113"/>
      <c r="O17" s="114"/>
    </row>
    <row r="18" spans="1:15" ht="15.75" thickBot="1" x14ac:dyDescent="0.3">
      <c r="A18" s="20"/>
      <c r="B18" s="23"/>
      <c r="C18" s="22"/>
      <c r="D18" s="23"/>
      <c r="E18" s="24"/>
      <c r="F18" s="25"/>
      <c r="G18" s="1"/>
      <c r="J18" s="77"/>
      <c r="K18" s="71"/>
      <c r="L18" s="47" t="s">
        <v>5</v>
      </c>
      <c r="M18" s="47" t="s">
        <v>6</v>
      </c>
      <c r="N18" s="72" t="s">
        <v>7</v>
      </c>
      <c r="O18" s="78" t="s">
        <v>8</v>
      </c>
    </row>
    <row r="19" spans="1:15" x14ac:dyDescent="0.25">
      <c r="A19" s="26" t="s">
        <v>22</v>
      </c>
      <c r="B19" s="33"/>
      <c r="C19" s="34"/>
      <c r="D19" s="33"/>
      <c r="E19" s="33"/>
      <c r="F19" s="33"/>
      <c r="G19" s="29"/>
      <c r="J19" s="115" t="s">
        <v>93</v>
      </c>
      <c r="K19" s="106" t="s">
        <v>91</v>
      </c>
      <c r="L19" s="74">
        <f>L186</f>
        <v>4.5734141042918823</v>
      </c>
      <c r="M19" s="74">
        <f t="shared" ref="M19:O19" si="2">M186</f>
        <v>4.5734141042918823</v>
      </c>
      <c r="N19" s="74">
        <f t="shared" si="2"/>
        <v>4.5734141042918823</v>
      </c>
      <c r="O19" s="74">
        <f t="shared" si="2"/>
        <v>4.5734141042918823</v>
      </c>
    </row>
    <row r="20" spans="1:15" ht="15" customHeight="1" x14ac:dyDescent="0.25">
      <c r="A20" s="11" t="s">
        <v>23</v>
      </c>
      <c r="B20" s="35"/>
      <c r="C20" s="36"/>
      <c r="D20" s="37">
        <v>2</v>
      </c>
      <c r="E20" s="37">
        <v>2</v>
      </c>
      <c r="F20" s="37">
        <v>2</v>
      </c>
      <c r="G20" s="38">
        <v>2</v>
      </c>
      <c r="J20" s="116"/>
      <c r="K20" s="48" t="s">
        <v>92</v>
      </c>
      <c r="L20" s="74">
        <f t="shared" ref="L20:O20" si="3">L187</f>
        <v>0.1446240525270118</v>
      </c>
      <c r="M20" s="74">
        <f t="shared" si="3"/>
        <v>0.1446240525270118</v>
      </c>
      <c r="N20" s="74">
        <f t="shared" si="3"/>
        <v>0.1446240525270118</v>
      </c>
      <c r="O20" s="74">
        <f t="shared" si="3"/>
        <v>0.1446240525270118</v>
      </c>
    </row>
    <row r="21" spans="1:15" x14ac:dyDescent="0.25">
      <c r="A21" s="11" t="s">
        <v>24</v>
      </c>
      <c r="B21" s="35"/>
      <c r="C21" s="36"/>
      <c r="D21" s="13">
        <v>64</v>
      </c>
      <c r="E21" s="13">
        <v>128</v>
      </c>
      <c r="F21" s="13">
        <v>256</v>
      </c>
      <c r="G21" s="15">
        <v>15</v>
      </c>
      <c r="J21" s="115" t="s">
        <v>94</v>
      </c>
      <c r="K21" s="106" t="s">
        <v>91</v>
      </c>
      <c r="L21" s="74">
        <f t="shared" ref="L21:O21" si="4">L188</f>
        <v>111.02742403344669</v>
      </c>
      <c r="M21" s="74">
        <f t="shared" si="4"/>
        <v>158.58710886709545</v>
      </c>
      <c r="N21" s="74">
        <f t="shared" si="4"/>
        <v>182.28692740735912</v>
      </c>
      <c r="O21" s="74">
        <f t="shared" si="4"/>
        <v>95.399537795601077</v>
      </c>
    </row>
    <row r="22" spans="1:15" x14ac:dyDescent="0.25">
      <c r="A22" s="11" t="s">
        <v>25</v>
      </c>
      <c r="B22" s="35"/>
      <c r="C22" s="36"/>
      <c r="D22" s="37">
        <v>3.8</v>
      </c>
      <c r="E22" s="37">
        <v>3.3</v>
      </c>
      <c r="F22" s="37">
        <v>2.8</v>
      </c>
      <c r="G22" s="38">
        <v>2.7</v>
      </c>
      <c r="J22" s="116"/>
      <c r="K22" s="48" t="s">
        <v>92</v>
      </c>
      <c r="L22" s="74">
        <f t="shared" ref="L22:O22" si="5">L189</f>
        <v>5.7644187828102584</v>
      </c>
      <c r="M22" s="74">
        <f t="shared" si="5"/>
        <v>5.7644187828102584</v>
      </c>
      <c r="N22" s="74">
        <f t="shared" si="5"/>
        <v>5.7644187828102584</v>
      </c>
      <c r="O22" s="74">
        <f t="shared" si="5"/>
        <v>5.7644187828102584</v>
      </c>
    </row>
    <row r="23" spans="1:15" x14ac:dyDescent="0.25">
      <c r="A23" s="11" t="s">
        <v>26</v>
      </c>
      <c r="B23" s="35"/>
      <c r="C23" s="36"/>
      <c r="D23" s="13">
        <v>128</v>
      </c>
      <c r="E23" s="13">
        <v>256</v>
      </c>
      <c r="F23" s="13">
        <v>1024</v>
      </c>
      <c r="G23" s="15">
        <v>1024</v>
      </c>
      <c r="J23" s="116" t="s">
        <v>48</v>
      </c>
      <c r="K23" s="106" t="s">
        <v>91</v>
      </c>
      <c r="L23" s="74">
        <f t="shared" ref="L23:O23" si="6">L190</f>
        <v>200.84810184166221</v>
      </c>
      <c r="M23" s="74">
        <f t="shared" si="6"/>
        <v>324.20114166025877</v>
      </c>
      <c r="N23" s="74">
        <f t="shared" si="6"/>
        <v>486.644974723377</v>
      </c>
      <c r="O23" s="74">
        <f t="shared" si="6"/>
        <v>238.83533990626447</v>
      </c>
    </row>
    <row r="24" spans="1:15" ht="15.75" customHeight="1" thickBot="1" x14ac:dyDescent="0.3">
      <c r="A24" s="39" t="s">
        <v>27</v>
      </c>
      <c r="B24" s="18"/>
      <c r="C24" s="19"/>
      <c r="D24" s="40">
        <v>4.3</v>
      </c>
      <c r="E24" s="40">
        <v>3.8</v>
      </c>
      <c r="F24" s="40">
        <v>3.3</v>
      </c>
      <c r="G24" s="41">
        <v>2.7</v>
      </c>
      <c r="J24" s="116"/>
      <c r="K24" s="48" t="s">
        <v>92</v>
      </c>
      <c r="L24" s="74">
        <f t="shared" ref="L24:O24" si="7">L191</f>
        <v>19.897620989022542</v>
      </c>
      <c r="M24" s="74">
        <f t="shared" si="7"/>
        <v>19.897620989022542</v>
      </c>
      <c r="N24" s="74">
        <f t="shared" si="7"/>
        <v>19.897620989022542</v>
      </c>
      <c r="O24" s="74">
        <f t="shared" si="7"/>
        <v>18.492152983022301</v>
      </c>
    </row>
    <row r="25" spans="1:15" ht="15.75" thickBot="1" x14ac:dyDescent="0.3">
      <c r="A25" s="1"/>
      <c r="B25" s="1"/>
      <c r="C25" s="1"/>
      <c r="D25" s="1"/>
      <c r="E25" s="1"/>
      <c r="F25" s="1"/>
      <c r="G25" s="1"/>
      <c r="J25" s="116" t="s">
        <v>50</v>
      </c>
      <c r="K25" s="106" t="s">
        <v>91</v>
      </c>
      <c r="L25" s="74">
        <f t="shared" ref="L25:O25" si="8">L192</f>
        <v>111.02742403344669</v>
      </c>
      <c r="M25" s="74">
        <f t="shared" si="8"/>
        <v>158.58710886709545</v>
      </c>
      <c r="N25" s="74">
        <f t="shared" si="8"/>
        <v>182.28692740735912</v>
      </c>
      <c r="O25" s="74">
        <f t="shared" si="8"/>
        <v>95.399537795601077</v>
      </c>
    </row>
    <row r="26" spans="1:15" ht="15.75" thickBot="1" x14ac:dyDescent="0.3">
      <c r="A26" s="26" t="s">
        <v>28</v>
      </c>
      <c r="B26" s="27"/>
      <c r="C26" s="28"/>
      <c r="D26" s="27"/>
      <c r="E26" s="27"/>
      <c r="F26" s="27"/>
      <c r="G26" s="29"/>
      <c r="J26" s="117"/>
      <c r="K26" s="107" t="s">
        <v>92</v>
      </c>
      <c r="L26" s="74">
        <f t="shared" ref="L26:O26" si="9">L193</f>
        <v>5.7644187828102584</v>
      </c>
      <c r="M26" s="74">
        <f t="shared" si="9"/>
        <v>5.7644187828102584</v>
      </c>
      <c r="N26" s="74">
        <f t="shared" si="9"/>
        <v>5.7644187828102584</v>
      </c>
      <c r="O26" s="74">
        <f t="shared" si="9"/>
        <v>5.7644187828102584</v>
      </c>
    </row>
    <row r="27" spans="1:15" ht="15" customHeight="1" x14ac:dyDescent="0.25">
      <c r="A27" s="11" t="s">
        <v>29</v>
      </c>
      <c r="B27" s="12">
        <v>6</v>
      </c>
      <c r="C27" s="9" t="s">
        <v>14</v>
      </c>
      <c r="D27" s="13">
        <f>$B$27</f>
        <v>6</v>
      </c>
      <c r="E27" s="13">
        <f>$B$27</f>
        <v>6</v>
      </c>
      <c r="F27" s="13">
        <f>$B$27</f>
        <v>6</v>
      </c>
      <c r="G27" s="15">
        <f>$B$27</f>
        <v>6</v>
      </c>
    </row>
    <row r="28" spans="1:15" x14ac:dyDescent="0.25">
      <c r="A28" s="7" t="s">
        <v>30</v>
      </c>
      <c r="B28" s="35"/>
      <c r="C28" s="36" t="s">
        <v>18</v>
      </c>
      <c r="D28" s="35">
        <f>D17-D27</f>
        <v>-90</v>
      </c>
      <c r="E28" s="35">
        <f>E17-E27</f>
        <v>-90</v>
      </c>
      <c r="F28" s="35">
        <f>F17-F27</f>
        <v>-90</v>
      </c>
      <c r="G28" s="42">
        <f>G17-G27</f>
        <v>-90</v>
      </c>
    </row>
    <row r="29" spans="1:15" ht="15.75" thickBot="1" x14ac:dyDescent="0.3">
      <c r="A29" s="11" t="s">
        <v>98</v>
      </c>
      <c r="B29" s="8"/>
      <c r="C29" s="9"/>
      <c r="D29" s="13"/>
      <c r="E29" s="13"/>
      <c r="F29" s="13"/>
      <c r="G29" s="15"/>
      <c r="I29" s="101" t="s">
        <v>106</v>
      </c>
    </row>
    <row r="30" spans="1:15" ht="15" customHeight="1" x14ac:dyDescent="0.25">
      <c r="A30" s="43" t="s">
        <v>32</v>
      </c>
      <c r="B30" s="44"/>
      <c r="C30" s="9" t="s">
        <v>18</v>
      </c>
      <c r="D30" s="13">
        <f>D28-D10</f>
        <v>-110</v>
      </c>
      <c r="E30" s="13">
        <f>E28-E10</f>
        <v>-110</v>
      </c>
      <c r="F30" s="13">
        <f>F28-F10</f>
        <v>-110</v>
      </c>
      <c r="G30" s="15">
        <f>G28-G10</f>
        <v>-110</v>
      </c>
      <c r="J30" s="75"/>
      <c r="K30" s="118" t="s">
        <v>128</v>
      </c>
      <c r="L30" s="118"/>
      <c r="M30" s="118"/>
      <c r="N30" s="119"/>
    </row>
    <row r="31" spans="1:15" x14ac:dyDescent="0.25">
      <c r="A31" s="7" t="s">
        <v>39</v>
      </c>
      <c r="B31" s="13"/>
      <c r="C31" s="47" t="s">
        <v>14</v>
      </c>
      <c r="D31" s="35">
        <f>-D30+D11</f>
        <v>74</v>
      </c>
      <c r="E31" s="35">
        <f>-E30+E11</f>
        <v>74</v>
      </c>
      <c r="F31" s="35">
        <f>-F30+F11</f>
        <v>74</v>
      </c>
      <c r="G31" s="42">
        <f>-G30+G11</f>
        <v>74</v>
      </c>
      <c r="J31" s="77"/>
      <c r="K31" s="47" t="s">
        <v>5</v>
      </c>
      <c r="L31" s="47" t="s">
        <v>6</v>
      </c>
      <c r="M31" s="72" t="s">
        <v>7</v>
      </c>
      <c r="N31" s="78" t="s">
        <v>8</v>
      </c>
    </row>
    <row r="32" spans="1:15" x14ac:dyDescent="0.25">
      <c r="A32" s="11" t="s">
        <v>33</v>
      </c>
      <c r="B32" s="8"/>
      <c r="C32" s="48" t="s">
        <v>14</v>
      </c>
      <c r="D32" s="13">
        <f>-10*D20*LOG(0.3/(4*PI()*D21*$B$3),10)</f>
        <v>83.908488987370035</v>
      </c>
      <c r="E32" s="13">
        <f>-10*E20*LOG(0.3/(4*PI()*E21*$B$3),10)</f>
        <v>89.929088900649646</v>
      </c>
      <c r="F32" s="13">
        <f>-10*F20*LOG(0.3/(4*PI()*F21*$B$3),10)</f>
        <v>95.949688813929271</v>
      </c>
      <c r="G32" s="15">
        <f>-10*G20*LOG(0.3/(4*PI()*G21*$B$3),10)</f>
        <v>71.306714688805911</v>
      </c>
      <c r="J32" s="105" t="s">
        <v>117</v>
      </c>
      <c r="K32" s="74">
        <f>K367</f>
        <v>7.231202626350596</v>
      </c>
      <c r="L32" s="74">
        <f t="shared" ref="L32:N32" si="10">L367</f>
        <v>7.231202626350596</v>
      </c>
      <c r="M32" s="74">
        <f t="shared" si="10"/>
        <v>7.231202626350596</v>
      </c>
      <c r="N32" s="74">
        <f t="shared" si="10"/>
        <v>7.231202626350596</v>
      </c>
    </row>
    <row r="33" spans="1:14" ht="15" customHeight="1" x14ac:dyDescent="0.25">
      <c r="A33" s="11" t="s">
        <v>41</v>
      </c>
      <c r="B33" s="8"/>
      <c r="C33" s="48" t="s">
        <v>14</v>
      </c>
      <c r="D33" s="13">
        <f>-D31+D32</f>
        <v>9.9084889873700348</v>
      </c>
      <c r="E33" s="13">
        <f>-E31+E32</f>
        <v>15.929088900649646</v>
      </c>
      <c r="F33" s="13">
        <f>-F31+F32</f>
        <v>21.949688813929271</v>
      </c>
      <c r="G33" s="15">
        <f>-G31+G32</f>
        <v>-2.6932853111940886</v>
      </c>
      <c r="J33" s="105" t="s">
        <v>94</v>
      </c>
      <c r="K33" s="74">
        <f t="shared" ref="K33:N33" si="11">K368</f>
        <v>139.68769098133839</v>
      </c>
      <c r="L33" s="74">
        <f t="shared" si="11"/>
        <v>209.34170797574606</v>
      </c>
      <c r="M33" s="74">
        <f t="shared" si="11"/>
        <v>278.62197598460688</v>
      </c>
      <c r="N33" s="74">
        <f t="shared" si="11"/>
        <v>133.94652742785982</v>
      </c>
    </row>
    <row r="34" spans="1:14" x14ac:dyDescent="0.25">
      <c r="A34" s="11" t="s">
        <v>34</v>
      </c>
      <c r="B34" s="8"/>
      <c r="C34" s="48" t="s">
        <v>14</v>
      </c>
      <c r="D34" s="13">
        <f>D32+10*D22*LOG(D23/D21,10)</f>
        <v>95.347628822601322</v>
      </c>
      <c r="E34" s="13">
        <f>E32+10*E22*LOG(E23/E21,10)</f>
        <v>99.863078757561027</v>
      </c>
      <c r="F34" s="13">
        <f>F32+10*F22*LOG(F23/F21,10)</f>
        <v>112.80736857111222</v>
      </c>
      <c r="G34" s="15">
        <f>G32+10*G22*LOG(G23/G21,10)</f>
        <v>120.83034952357744</v>
      </c>
      <c r="J34" s="105" t="s">
        <v>118</v>
      </c>
      <c r="K34" s="74">
        <f t="shared" ref="K34:N34" si="12">K369</f>
        <v>248.54894253910047</v>
      </c>
      <c r="L34" s="74">
        <f t="shared" si="12"/>
        <v>412.60605292523826</v>
      </c>
      <c r="M34" s="74">
        <f t="shared" si="12"/>
        <v>675.04647645508396</v>
      </c>
      <c r="N34" s="74">
        <f t="shared" si="12"/>
        <v>335.33877780455867</v>
      </c>
    </row>
    <row r="35" spans="1:14" x14ac:dyDescent="0.25">
      <c r="A35" s="11" t="s">
        <v>41</v>
      </c>
      <c r="B35" s="8"/>
      <c r="C35" s="48" t="s">
        <v>14</v>
      </c>
      <c r="D35" s="13">
        <f>-D31+D34</f>
        <v>21.347628822601322</v>
      </c>
      <c r="E35" s="13">
        <f>-E31+E34</f>
        <v>25.863078757561027</v>
      </c>
      <c r="F35" s="13">
        <f>-F31+F34</f>
        <v>38.807368571112221</v>
      </c>
      <c r="G35" s="15">
        <f>-G31+G34</f>
        <v>46.830349523577439</v>
      </c>
      <c r="J35" s="105" t="s">
        <v>119</v>
      </c>
      <c r="K35" s="74">
        <f t="shared" ref="K35:N35" si="13">K370</f>
        <v>311.88561750557392</v>
      </c>
      <c r="L35" s="74">
        <f t="shared" si="13"/>
        <v>533.44607818052907</v>
      </c>
      <c r="M35" s="74">
        <f t="shared" si="13"/>
        <v>956.59840768123593</v>
      </c>
      <c r="N35" s="74">
        <f t="shared" si="13"/>
        <v>481.37886048942386</v>
      </c>
    </row>
    <row r="36" spans="1:14" ht="18" customHeight="1" x14ac:dyDescent="0.25">
      <c r="A36" s="7" t="s">
        <v>99</v>
      </c>
      <c r="B36" s="44"/>
      <c r="C36" s="47" t="s">
        <v>14</v>
      </c>
      <c r="D36" s="56">
        <f>IF(D35&lt;0,D$23*POWER(10,-D35/(10*D$24)),IF(D33&lt;0,D$21*POWER(10,-D33/(10*D$22)),0.3*POWER(10,D31/(10*D$20))/(4*PI()*$B$3)))</f>
        <v>20.452929652905933</v>
      </c>
      <c r="E36" s="56">
        <f>IF(E35&lt;0,E$23*POWER(10,-E35/(10*E$24)),IF(E33&lt;0,E$21*POWER(10,-E33/(10*E$22)),0.3*POWER(10,E31/(10*E$20))/(4*PI()*$B$3)))</f>
        <v>20.452929652905933</v>
      </c>
      <c r="F36" s="56">
        <f>IF(F35&lt;0,F$23*POWER(10,-F35/(10*F$24)),IF(F33&lt;0,F$21*POWER(10,-F33/(10*F$22)),0.3*POWER(10,F31/(10*F$20))/(4*PI()*$B$3)))</f>
        <v>20.452929652905933</v>
      </c>
      <c r="G36" s="57">
        <f>IF(G35&lt;0,G$23*POWER(10,-G35/(10*G$24)),IF(G33&lt;0,G$21*POWER(10,-G33/(10*G$22)),0.3*POWER(10,G31/(10*G$20))/(4*PI()*$B$3)))</f>
        <v>18.873070702991917</v>
      </c>
    </row>
    <row r="37" spans="1:14" x14ac:dyDescent="0.25">
      <c r="A37" s="11" t="s">
        <v>100</v>
      </c>
      <c r="B37" s="8"/>
      <c r="C37" s="9"/>
      <c r="D37" s="13"/>
      <c r="E37" s="13"/>
      <c r="F37" s="13"/>
      <c r="G37" s="15"/>
    </row>
    <row r="38" spans="1:14" x14ac:dyDescent="0.25">
      <c r="A38" s="11" t="s">
        <v>40</v>
      </c>
      <c r="B38" s="16">
        <v>30</v>
      </c>
      <c r="C38" s="48" t="s">
        <v>14</v>
      </c>
      <c r="D38" s="13">
        <f>$B38</f>
        <v>30</v>
      </c>
      <c r="E38" s="13">
        <f>$B38</f>
        <v>30</v>
      </c>
      <c r="F38" s="13">
        <f>$B38</f>
        <v>30</v>
      </c>
      <c r="G38" s="15">
        <f>$B38</f>
        <v>30</v>
      </c>
    </row>
    <row r="39" spans="1:14" x14ac:dyDescent="0.25">
      <c r="A39" s="43" t="s">
        <v>32</v>
      </c>
      <c r="B39" s="8"/>
      <c r="C39" s="48" t="s">
        <v>18</v>
      </c>
      <c r="D39" s="13">
        <f>D30+D38</f>
        <v>-80</v>
      </c>
      <c r="E39" s="13">
        <f>E30+E38</f>
        <v>-80</v>
      </c>
      <c r="F39" s="13">
        <f>F30+F38</f>
        <v>-80</v>
      </c>
      <c r="G39" s="15">
        <f>G30+G38</f>
        <v>-80</v>
      </c>
    </row>
    <row r="40" spans="1:14" x14ac:dyDescent="0.25">
      <c r="A40" s="7" t="s">
        <v>39</v>
      </c>
      <c r="B40" s="45"/>
      <c r="C40" s="47" t="s">
        <v>14</v>
      </c>
      <c r="D40" s="35">
        <f>-D39+D11</f>
        <v>44</v>
      </c>
      <c r="E40" s="35">
        <f>-E39+E11</f>
        <v>44</v>
      </c>
      <c r="F40" s="35">
        <f>-F39+F11</f>
        <v>44</v>
      </c>
      <c r="G40" s="42">
        <f>-G39+G11</f>
        <v>44</v>
      </c>
    </row>
    <row r="41" spans="1:14" x14ac:dyDescent="0.25">
      <c r="A41" s="11" t="s">
        <v>33</v>
      </c>
      <c r="B41" s="8"/>
      <c r="C41" s="48" t="s">
        <v>14</v>
      </c>
      <c r="D41" s="13">
        <f>-10*D$20*LOG(0.3/(4*PI()*D$21*$B$3),10)</f>
        <v>83.908488987370035</v>
      </c>
      <c r="E41" s="13">
        <f>-10*E$20*LOG(0.3/(4*PI()*E$21*$B$3),10)</f>
        <v>89.929088900649646</v>
      </c>
      <c r="F41" s="13">
        <f>-10*F$20*LOG(0.3/(4*PI()*F$21*$B$3),10)</f>
        <v>95.949688813929271</v>
      </c>
      <c r="G41" s="15">
        <f>-10*G$20*LOG(0.3/(4*PI()*G$21*$B$3),10)</f>
        <v>71.306714688805911</v>
      </c>
    </row>
    <row r="42" spans="1:14" x14ac:dyDescent="0.25">
      <c r="A42" s="11" t="s">
        <v>41</v>
      </c>
      <c r="B42" s="8"/>
      <c r="C42" s="48" t="s">
        <v>14</v>
      </c>
      <c r="D42" s="13">
        <f>-D40+D41</f>
        <v>39.908488987370035</v>
      </c>
      <c r="E42" s="13">
        <f>-E40+E41</f>
        <v>45.929088900649646</v>
      </c>
      <c r="F42" s="13">
        <f>-F40+F41</f>
        <v>51.949688813929271</v>
      </c>
      <c r="G42" s="15">
        <f>-G40+G41</f>
        <v>27.306714688805911</v>
      </c>
    </row>
    <row r="43" spans="1:14" ht="15" customHeight="1" x14ac:dyDescent="0.25">
      <c r="A43" s="11" t="s">
        <v>34</v>
      </c>
      <c r="B43" s="8"/>
      <c r="C43" s="48" t="s">
        <v>14</v>
      </c>
      <c r="D43" s="13">
        <f>D41+10*D$22*LOG(D$23/D$21,10)</f>
        <v>95.347628822601322</v>
      </c>
      <c r="E43" s="13">
        <f>E41+10*E$22*LOG(E$23/E$21,10)</f>
        <v>99.863078757561027</v>
      </c>
      <c r="F43" s="13">
        <f>F41+10*F$22*LOG(F$23/F$21,10)</f>
        <v>112.80736857111222</v>
      </c>
      <c r="G43" s="15">
        <f>G41+10*G$22*LOG(G$23/G$21,10)</f>
        <v>120.83034952357744</v>
      </c>
    </row>
    <row r="44" spans="1:14" x14ac:dyDescent="0.25">
      <c r="A44" s="11" t="s">
        <v>41</v>
      </c>
      <c r="B44" s="8"/>
      <c r="C44" s="48" t="s">
        <v>14</v>
      </c>
      <c r="D44" s="13">
        <f>-D40+D43</f>
        <v>51.347628822601322</v>
      </c>
      <c r="E44" s="13">
        <f>-E40+E43</f>
        <v>55.863078757561027</v>
      </c>
      <c r="F44" s="13">
        <f>-F40+F43</f>
        <v>68.807368571112221</v>
      </c>
      <c r="G44" s="15">
        <f>-G40+G43</f>
        <v>76.830349523577439</v>
      </c>
    </row>
    <row r="45" spans="1:14" ht="18.75" thickBot="1" x14ac:dyDescent="0.3">
      <c r="A45" s="17" t="s">
        <v>101</v>
      </c>
      <c r="B45" s="46"/>
      <c r="C45" s="55" t="s">
        <v>38</v>
      </c>
      <c r="D45" s="58">
        <f>IF(D44&lt;0,D$23*POWER(10,-D44/(10*D$24)),IF(D42&lt;0,D$21*POWER(10,-D42/(10*D$22)),0.3*POWER(10,D40/(10*D$20))/(4*PI()*$B$3)))</f>
        <v>0.64677842526379792</v>
      </c>
      <c r="E45" s="58">
        <f>IF(E44&lt;0,E$23*POWER(10,-E44/(10*E$24)),IF(E42&lt;0,E$21*POWER(10,-E42/(10*E$22)),0.3*POWER(10,E40/(10*E$20))/(4*PI()*$B$3)))</f>
        <v>0.64677842526379792</v>
      </c>
      <c r="F45" s="58">
        <f>IF(F44&lt;0,F$23*POWER(10,-F44/(10*F$24)),IF(F42&lt;0,F$21*POWER(10,-F42/(10*F$22)),0.3*POWER(10,F40/(10*F$20))/(4*PI()*$B$3)))</f>
        <v>0.64677842526379792</v>
      </c>
      <c r="G45" s="59">
        <f>IF(G44&lt;0,G$23*POWER(10,-G44/(10*G$24)),IF(G42&lt;0,G$21*POWER(10,-G42/(10*G$22)),0.3*POWER(10,G40/(10*G$20))/(4*PI()*$B$3)))</f>
        <v>0.64677842526379792</v>
      </c>
    </row>
    <row r="46" spans="1:14" ht="18" customHeight="1" x14ac:dyDescent="0.25">
      <c r="A46" s="53"/>
      <c r="B46" s="52"/>
      <c r="C46" s="62"/>
      <c r="D46" s="63"/>
      <c r="E46" s="63"/>
      <c r="F46" s="63"/>
      <c r="G46" s="63"/>
    </row>
    <row r="47" spans="1:14" ht="18" x14ac:dyDescent="0.25">
      <c r="A47" s="53" t="s">
        <v>108</v>
      </c>
      <c r="B47" s="52"/>
      <c r="C47" s="53"/>
      <c r="D47" s="63"/>
      <c r="E47" s="63"/>
      <c r="F47" s="63"/>
      <c r="G47" s="63"/>
    </row>
    <row r="48" spans="1:14" ht="15.75" thickBot="1" x14ac:dyDescent="0.3">
      <c r="A48" s="1" t="s">
        <v>0</v>
      </c>
      <c r="B48" s="1">
        <v>5.85</v>
      </c>
      <c r="C48" s="1"/>
      <c r="D48" s="1" t="s">
        <v>1</v>
      </c>
      <c r="E48" s="1">
        <f>300000000/B48/10^9</f>
        <v>5.1282051282051287E-2</v>
      </c>
      <c r="F48" s="1"/>
      <c r="G48" s="1"/>
    </row>
    <row r="49" spans="1:7" ht="15" customHeight="1" x14ac:dyDescent="0.25">
      <c r="A49" s="2" t="s">
        <v>2</v>
      </c>
      <c r="B49" s="3" t="s">
        <v>3</v>
      </c>
      <c r="C49" s="3" t="s">
        <v>4</v>
      </c>
      <c r="D49" s="4" t="s">
        <v>5</v>
      </c>
      <c r="E49" s="4" t="s">
        <v>6</v>
      </c>
      <c r="F49" s="5" t="s">
        <v>7</v>
      </c>
      <c r="G49" s="6" t="s">
        <v>8</v>
      </c>
    </row>
    <row r="50" spans="1:7" x14ac:dyDescent="0.25">
      <c r="A50" s="7" t="s">
        <v>97</v>
      </c>
      <c r="B50" s="8"/>
      <c r="C50" s="9"/>
      <c r="D50" s="9"/>
      <c r="E50" s="9"/>
      <c r="F50" s="9"/>
      <c r="G50" s="10"/>
    </row>
    <row r="51" spans="1:7" x14ac:dyDescent="0.25">
      <c r="A51" s="11" t="s">
        <v>9</v>
      </c>
      <c r="B51" s="89">
        <v>0.25</v>
      </c>
      <c r="C51" s="9" t="s">
        <v>10</v>
      </c>
      <c r="D51" s="60">
        <f>B51</f>
        <v>0.25</v>
      </c>
      <c r="E51" s="60">
        <f>D51</f>
        <v>0.25</v>
      </c>
      <c r="F51" s="60">
        <f>E51</f>
        <v>0.25</v>
      </c>
      <c r="G51" s="90">
        <f>F51</f>
        <v>0.25</v>
      </c>
    </row>
    <row r="52" spans="1:7" ht="15" customHeight="1" x14ac:dyDescent="0.25">
      <c r="A52" s="11" t="s">
        <v>11</v>
      </c>
      <c r="B52" s="12">
        <v>14</v>
      </c>
      <c r="C52" s="9" t="s">
        <v>12</v>
      </c>
      <c r="D52" s="13">
        <f>$B52</f>
        <v>14</v>
      </c>
      <c r="E52" s="13">
        <f>$B52</f>
        <v>14</v>
      </c>
      <c r="F52" s="13">
        <f>$B52</f>
        <v>14</v>
      </c>
      <c r="G52" s="15">
        <f>$B52</f>
        <v>14</v>
      </c>
    </row>
    <row r="53" spans="1:7" x14ac:dyDescent="0.25">
      <c r="A53" s="11" t="s">
        <v>13</v>
      </c>
      <c r="B53" s="12">
        <v>0</v>
      </c>
      <c r="C53" s="9" t="s">
        <v>14</v>
      </c>
      <c r="D53" s="13">
        <f>$B53</f>
        <v>0</v>
      </c>
      <c r="E53" s="13">
        <f t="shared" ref="E53:G54" si="14">$B53</f>
        <v>0</v>
      </c>
      <c r="F53" s="13">
        <f t="shared" si="14"/>
        <v>0</v>
      </c>
      <c r="G53" s="15">
        <f t="shared" si="14"/>
        <v>0</v>
      </c>
    </row>
    <row r="54" spans="1:7" x14ac:dyDescent="0.25">
      <c r="A54" s="11" t="s">
        <v>15</v>
      </c>
      <c r="B54" s="12">
        <v>30</v>
      </c>
      <c r="C54" s="9" t="s">
        <v>14</v>
      </c>
      <c r="D54" s="13">
        <f>$B54</f>
        <v>30</v>
      </c>
      <c r="E54" s="13">
        <f t="shared" si="14"/>
        <v>30</v>
      </c>
      <c r="F54" s="13">
        <f t="shared" si="14"/>
        <v>30</v>
      </c>
      <c r="G54" s="15">
        <f t="shared" si="14"/>
        <v>30</v>
      </c>
    </row>
    <row r="55" spans="1:7" ht="15" customHeight="1" x14ac:dyDescent="0.25">
      <c r="A55" s="11" t="s">
        <v>16</v>
      </c>
      <c r="B55" s="16">
        <v>20</v>
      </c>
      <c r="C55" s="9" t="s">
        <v>17</v>
      </c>
      <c r="D55" s="13">
        <f>B55</f>
        <v>20</v>
      </c>
      <c r="E55" s="13">
        <f>D55</f>
        <v>20</v>
      </c>
      <c r="F55" s="13">
        <f>E55</f>
        <v>20</v>
      </c>
      <c r="G55" s="15">
        <f>F55</f>
        <v>20</v>
      </c>
    </row>
    <row r="56" spans="1:7" ht="15.75" thickBot="1" x14ac:dyDescent="0.3">
      <c r="A56" s="17" t="s">
        <v>110</v>
      </c>
      <c r="B56" s="18"/>
      <c r="C56" s="19" t="s">
        <v>18</v>
      </c>
      <c r="D56" s="18">
        <f>D52-SUM(D53:D55)</f>
        <v>-36</v>
      </c>
      <c r="E56" s="18">
        <f>E52-SUM(E53:E55)</f>
        <v>-36</v>
      </c>
      <c r="F56" s="18">
        <f>F52-SUM(F53:F55)</f>
        <v>-36</v>
      </c>
      <c r="G56" s="32">
        <f>G52-SUM(G53:G55)</f>
        <v>-36</v>
      </c>
    </row>
    <row r="57" spans="1:7" ht="15.75" thickBot="1" x14ac:dyDescent="0.3">
      <c r="A57" s="20"/>
      <c r="B57" s="21"/>
      <c r="C57" s="22"/>
      <c r="D57" s="23"/>
      <c r="E57" s="24"/>
      <c r="F57" s="25"/>
      <c r="G57" s="1"/>
    </row>
    <row r="58" spans="1:7" x14ac:dyDescent="0.25">
      <c r="A58" s="26" t="s">
        <v>129</v>
      </c>
      <c r="B58" s="27"/>
      <c r="C58" s="28"/>
      <c r="D58" s="27"/>
      <c r="E58" s="27"/>
      <c r="F58" s="27"/>
      <c r="G58" s="29"/>
    </row>
    <row r="59" spans="1:7" x14ac:dyDescent="0.25">
      <c r="A59" s="7" t="s">
        <v>19</v>
      </c>
      <c r="B59" s="82">
        <v>20</v>
      </c>
      <c r="C59" s="9" t="s">
        <v>10</v>
      </c>
      <c r="D59" s="37">
        <f t="shared" ref="D59:G61" si="15">$B59</f>
        <v>20</v>
      </c>
      <c r="E59" s="37">
        <f t="shared" si="15"/>
        <v>20</v>
      </c>
      <c r="F59" s="37">
        <f t="shared" si="15"/>
        <v>20</v>
      </c>
      <c r="G59" s="38">
        <f t="shared" si="15"/>
        <v>20</v>
      </c>
    </row>
    <row r="60" spans="1:7" x14ac:dyDescent="0.25">
      <c r="A60" s="11" t="s">
        <v>20</v>
      </c>
      <c r="B60" s="82">
        <v>-88</v>
      </c>
      <c r="C60" s="9" t="s">
        <v>12</v>
      </c>
      <c r="D60" s="13">
        <f t="shared" si="15"/>
        <v>-88</v>
      </c>
      <c r="E60" s="13">
        <f t="shared" si="15"/>
        <v>-88</v>
      </c>
      <c r="F60" s="13">
        <f t="shared" si="15"/>
        <v>-88</v>
      </c>
      <c r="G60" s="15">
        <f t="shared" si="15"/>
        <v>-88</v>
      </c>
    </row>
    <row r="61" spans="1:7" x14ac:dyDescent="0.25">
      <c r="A61" s="11" t="s">
        <v>21</v>
      </c>
      <c r="B61" s="82">
        <v>0</v>
      </c>
      <c r="C61" s="9" t="s">
        <v>17</v>
      </c>
      <c r="D61" s="13">
        <f t="shared" si="15"/>
        <v>0</v>
      </c>
      <c r="E61" s="13">
        <f t="shared" si="15"/>
        <v>0</v>
      </c>
      <c r="F61" s="13">
        <f t="shared" si="15"/>
        <v>0</v>
      </c>
      <c r="G61" s="15">
        <f t="shared" si="15"/>
        <v>0</v>
      </c>
    </row>
    <row r="62" spans="1:7" ht="15.75" thickBot="1" x14ac:dyDescent="0.3">
      <c r="A62" s="17" t="s">
        <v>63</v>
      </c>
      <c r="B62" s="31"/>
      <c r="C62" s="19" t="s">
        <v>18</v>
      </c>
      <c r="D62" s="18">
        <f>D60-10*LOG(D59,10)-D61</f>
        <v>-101.01029995663981</v>
      </c>
      <c r="E62" s="18">
        <f>E60-10*LOG(E59,10)-E61</f>
        <v>-101.01029995663981</v>
      </c>
      <c r="F62" s="18">
        <f>F60-10*LOG(F59,10)-F61</f>
        <v>-101.01029995663981</v>
      </c>
      <c r="G62" s="32">
        <f>G60-10*LOG(G59,10)-G61</f>
        <v>-101.01029995663981</v>
      </c>
    </row>
    <row r="63" spans="1:7" ht="15.75" thickBot="1" x14ac:dyDescent="0.3">
      <c r="A63" s="20"/>
      <c r="B63" s="23"/>
      <c r="C63" s="22"/>
      <c r="D63" s="23"/>
      <c r="E63" s="24"/>
      <c r="F63" s="25"/>
      <c r="G63" s="1"/>
    </row>
    <row r="64" spans="1:7" x14ac:dyDescent="0.25">
      <c r="A64" s="26" t="s">
        <v>22</v>
      </c>
      <c r="B64" s="33"/>
      <c r="C64" s="34"/>
      <c r="D64" s="33"/>
      <c r="E64" s="33"/>
      <c r="F64" s="33"/>
      <c r="G64" s="29"/>
    </row>
    <row r="65" spans="1:7" x14ac:dyDescent="0.25">
      <c r="A65" s="11" t="s">
        <v>23</v>
      </c>
      <c r="B65" s="35"/>
      <c r="C65" s="36"/>
      <c r="D65" s="37">
        <v>2</v>
      </c>
      <c r="E65" s="37">
        <v>2</v>
      </c>
      <c r="F65" s="37">
        <v>2</v>
      </c>
      <c r="G65" s="38">
        <v>2</v>
      </c>
    </row>
    <row r="66" spans="1:7" x14ac:dyDescent="0.25">
      <c r="A66" s="11" t="s">
        <v>24</v>
      </c>
      <c r="B66" s="35"/>
      <c r="C66" s="36"/>
      <c r="D66" s="13">
        <v>64</v>
      </c>
      <c r="E66" s="13">
        <v>128</v>
      </c>
      <c r="F66" s="13">
        <v>256</v>
      </c>
      <c r="G66" s="15">
        <v>15</v>
      </c>
    </row>
    <row r="67" spans="1:7" x14ac:dyDescent="0.25">
      <c r="A67" s="11" t="s">
        <v>25</v>
      </c>
      <c r="B67" s="35"/>
      <c r="C67" s="36"/>
      <c r="D67" s="37">
        <v>3.8</v>
      </c>
      <c r="E67" s="37">
        <v>3.3</v>
      </c>
      <c r="F67" s="37">
        <v>2.8</v>
      </c>
      <c r="G67" s="38">
        <v>2.7</v>
      </c>
    </row>
    <row r="68" spans="1:7" x14ac:dyDescent="0.25">
      <c r="A68" s="11" t="s">
        <v>26</v>
      </c>
      <c r="B68" s="35"/>
      <c r="C68" s="36"/>
      <c r="D68" s="13">
        <v>128</v>
      </c>
      <c r="E68" s="13">
        <v>256</v>
      </c>
      <c r="F68" s="13">
        <v>1024</v>
      </c>
      <c r="G68" s="15">
        <v>1024</v>
      </c>
    </row>
    <row r="69" spans="1:7" ht="15.75" thickBot="1" x14ac:dyDescent="0.3">
      <c r="A69" s="39" t="s">
        <v>27</v>
      </c>
      <c r="B69" s="18"/>
      <c r="C69" s="19"/>
      <c r="D69" s="40">
        <v>4.3</v>
      </c>
      <c r="E69" s="40">
        <v>3.8</v>
      </c>
      <c r="F69" s="40">
        <v>3.3</v>
      </c>
      <c r="G69" s="41">
        <v>2.7</v>
      </c>
    </row>
    <row r="70" spans="1:7" ht="15.75" thickBot="1" x14ac:dyDescent="0.3">
      <c r="A70" s="1"/>
      <c r="B70" s="1"/>
      <c r="C70" s="1"/>
      <c r="D70" s="1"/>
      <c r="E70" s="1"/>
      <c r="F70" s="1"/>
      <c r="G70" s="1"/>
    </row>
    <row r="71" spans="1:7" x14ac:dyDescent="0.25">
      <c r="A71" s="26" t="s">
        <v>28</v>
      </c>
      <c r="B71" s="27"/>
      <c r="C71" s="28"/>
      <c r="D71" s="27"/>
      <c r="E71" s="27"/>
      <c r="F71" s="27"/>
      <c r="G71" s="29"/>
    </row>
    <row r="72" spans="1:7" x14ac:dyDescent="0.25">
      <c r="A72" s="11" t="s">
        <v>29</v>
      </c>
      <c r="B72" s="12">
        <v>6</v>
      </c>
      <c r="C72" s="9" t="s">
        <v>14</v>
      </c>
      <c r="D72" s="13">
        <f>$B$27</f>
        <v>6</v>
      </c>
      <c r="E72" s="13">
        <f>$B$27</f>
        <v>6</v>
      </c>
      <c r="F72" s="13">
        <f>$B$27</f>
        <v>6</v>
      </c>
      <c r="G72" s="15">
        <f>$B$27</f>
        <v>6</v>
      </c>
    </row>
    <row r="73" spans="1:7" x14ac:dyDescent="0.25">
      <c r="A73" s="7" t="s">
        <v>30</v>
      </c>
      <c r="B73" s="35"/>
      <c r="C73" s="36" t="s">
        <v>18</v>
      </c>
      <c r="D73" s="35">
        <f>D62-D72</f>
        <v>-107.01029995663981</v>
      </c>
      <c r="E73" s="35">
        <f>E62-E72</f>
        <v>-107.01029995663981</v>
      </c>
      <c r="F73" s="35">
        <f>F62-F72</f>
        <v>-107.01029995663981</v>
      </c>
      <c r="G73" s="42">
        <f>G62-G72</f>
        <v>-107.01029995663981</v>
      </c>
    </row>
    <row r="74" spans="1:7" x14ac:dyDescent="0.25">
      <c r="A74" s="11" t="s">
        <v>98</v>
      </c>
      <c r="B74" s="8"/>
      <c r="C74" s="9"/>
      <c r="D74" s="13"/>
      <c r="E74" s="13"/>
      <c r="F74" s="13"/>
      <c r="G74" s="15"/>
    </row>
    <row r="75" spans="1:7" x14ac:dyDescent="0.25">
      <c r="A75" s="43" t="s">
        <v>32</v>
      </c>
      <c r="B75" s="44"/>
      <c r="C75" s="9" t="s">
        <v>18</v>
      </c>
      <c r="D75" s="13">
        <f>D73-D55</f>
        <v>-127.01029995663981</v>
      </c>
      <c r="E75" s="13">
        <f>E73-E55</f>
        <v>-127.01029995663981</v>
      </c>
      <c r="F75" s="13">
        <f>F73-F55</f>
        <v>-127.01029995663981</v>
      </c>
      <c r="G75" s="15">
        <f>G73-G55</f>
        <v>-127.01029995663981</v>
      </c>
    </row>
    <row r="76" spans="1:7" x14ac:dyDescent="0.25">
      <c r="A76" s="7" t="s">
        <v>39</v>
      </c>
      <c r="B76" s="13"/>
      <c r="C76" s="47" t="s">
        <v>14</v>
      </c>
      <c r="D76" s="35">
        <f>-D75+D56</f>
        <v>91.010299956639813</v>
      </c>
      <c r="E76" s="35">
        <f>-E75+E56</f>
        <v>91.010299956639813</v>
      </c>
      <c r="F76" s="35">
        <f>-F75+F56</f>
        <v>91.010299956639813</v>
      </c>
      <c r="G76" s="42">
        <f>-G75+G56</f>
        <v>91.010299956639813</v>
      </c>
    </row>
    <row r="77" spans="1:7" x14ac:dyDescent="0.25">
      <c r="A77" s="11" t="s">
        <v>33</v>
      </c>
      <c r="B77" s="8"/>
      <c r="C77" s="48" t="s">
        <v>14</v>
      </c>
      <c r="D77" s="13">
        <f>-10*D65*LOG(0.3/(4*PI()*D66*$B$3),10)</f>
        <v>83.908488987370035</v>
      </c>
      <c r="E77" s="13">
        <f>-10*E65*LOG(0.3/(4*PI()*E66*$B$3),10)</f>
        <v>89.929088900649646</v>
      </c>
      <c r="F77" s="13">
        <f>-10*F65*LOG(0.3/(4*PI()*F66*$B$3),10)</f>
        <v>95.949688813929271</v>
      </c>
      <c r="G77" s="15">
        <f>-10*G65*LOG(0.3/(4*PI()*G66*$B$3),10)</f>
        <v>71.306714688805911</v>
      </c>
    </row>
    <row r="78" spans="1:7" x14ac:dyDescent="0.25">
      <c r="A78" s="11" t="s">
        <v>41</v>
      </c>
      <c r="B78" s="8"/>
      <c r="C78" s="48" t="s">
        <v>14</v>
      </c>
      <c r="D78" s="13">
        <f>-D76+D77</f>
        <v>-7.1018109692697777</v>
      </c>
      <c r="E78" s="13">
        <f>-E76+E77</f>
        <v>-1.0812110559901669</v>
      </c>
      <c r="F78" s="13">
        <f>-F76+F77</f>
        <v>4.9393888572894582</v>
      </c>
      <c r="G78" s="15">
        <f>-G76+G77</f>
        <v>-19.703585267833901</v>
      </c>
    </row>
    <row r="79" spans="1:7" x14ac:dyDescent="0.25">
      <c r="A79" s="11" t="s">
        <v>34</v>
      </c>
      <c r="B79" s="8"/>
      <c r="C79" s="48" t="s">
        <v>14</v>
      </c>
      <c r="D79" s="13">
        <f>D77+10*D67*LOG(D68/D66,10)</f>
        <v>95.347628822601322</v>
      </c>
      <c r="E79" s="13">
        <f>E77+10*E67*LOG(E68/E66,10)</f>
        <v>99.863078757561027</v>
      </c>
      <c r="F79" s="13">
        <f>F77+10*F67*LOG(F68/F66,10)</f>
        <v>112.80736857111222</v>
      </c>
      <c r="G79" s="15">
        <f>G77+10*G67*LOG(G68/G66,10)</f>
        <v>120.83034952357744</v>
      </c>
    </row>
    <row r="80" spans="1:7" x14ac:dyDescent="0.25">
      <c r="A80" s="11" t="s">
        <v>41</v>
      </c>
      <c r="B80" s="8"/>
      <c r="C80" s="48" t="s">
        <v>14</v>
      </c>
      <c r="D80" s="13">
        <f>-D76+D79</f>
        <v>4.3373288659615099</v>
      </c>
      <c r="E80" s="13">
        <f>-E76+E79</f>
        <v>8.8527788009212145</v>
      </c>
      <c r="F80" s="13">
        <f>-F76+F79</f>
        <v>21.797068614472408</v>
      </c>
      <c r="G80" s="15">
        <f>-G76+G79</f>
        <v>29.820049566937627</v>
      </c>
    </row>
    <row r="81" spans="1:7" ht="18" x14ac:dyDescent="0.25">
      <c r="A81" s="7" t="s">
        <v>99</v>
      </c>
      <c r="B81" s="44"/>
      <c r="C81" s="47" t="s">
        <v>14</v>
      </c>
      <c r="D81" s="56">
        <f>IF(D80&lt;0,D$23*POWER(10,-D80/(10*D$24)),IF(D78&lt;0,D$21*POWER(10,-D78/(10*D$22)),0.3*POWER(10,D76/(10*D$20))/(4*PI()*$B$3)))</f>
        <v>98.416912489051938</v>
      </c>
      <c r="E81" s="56">
        <f>IF(E80&lt;0,E$23*POWER(10,-E80/(10*E$24)),IF(E78&lt;0,E$21*POWER(10,-E78/(10*E$22)),0.3*POWER(10,E76/(10*E$20))/(4*PI()*$B$3)))</f>
        <v>138.03014399330408</v>
      </c>
      <c r="F81" s="56">
        <f>IF(F80&lt;0,F$23*POWER(10,-F80/(10*F$24)),IF(F78&lt;0,F$21*POWER(10,-F78/(10*F$22)),0.3*POWER(10,F76/(10*F$20))/(4*PI()*$B$3)))</f>
        <v>144.96745760395694</v>
      </c>
      <c r="G81" s="57">
        <f>IF(G80&lt;0,G$23*POWER(10,-G80/(10*G$24)),IF(G78&lt;0,G$21*POWER(10,-G78/(10*G$22)),0.3*POWER(10,G76/(10*G$20))/(4*PI()*$B$3)))</f>
        <v>80.510713672399362</v>
      </c>
    </row>
    <row r="82" spans="1:7" x14ac:dyDescent="0.25">
      <c r="A82" s="11" t="s">
        <v>100</v>
      </c>
      <c r="B82" s="8"/>
      <c r="C82" s="9"/>
      <c r="D82" s="13"/>
      <c r="E82" s="13"/>
      <c r="F82" s="13"/>
      <c r="G82" s="15"/>
    </row>
    <row r="83" spans="1:7" x14ac:dyDescent="0.25">
      <c r="A83" s="11" t="s">
        <v>40</v>
      </c>
      <c r="B83" s="16">
        <v>30</v>
      </c>
      <c r="C83" s="48" t="s">
        <v>14</v>
      </c>
      <c r="D83" s="13">
        <f>$B83</f>
        <v>30</v>
      </c>
      <c r="E83" s="13">
        <f>$B83</f>
        <v>30</v>
      </c>
      <c r="F83" s="13">
        <f>$B83</f>
        <v>30</v>
      </c>
      <c r="G83" s="15">
        <f>$B83</f>
        <v>30</v>
      </c>
    </row>
    <row r="84" spans="1:7" x14ac:dyDescent="0.25">
      <c r="A84" s="43" t="s">
        <v>32</v>
      </c>
      <c r="B84" s="8"/>
      <c r="C84" s="48" t="s">
        <v>18</v>
      </c>
      <c r="D84" s="13">
        <f>D75+D83</f>
        <v>-97.010299956639813</v>
      </c>
      <c r="E84" s="13">
        <f>E75+E83</f>
        <v>-97.010299956639813</v>
      </c>
      <c r="F84" s="13">
        <f>F75+F83</f>
        <v>-97.010299956639813</v>
      </c>
      <c r="G84" s="15">
        <f>G75+G83</f>
        <v>-97.010299956639813</v>
      </c>
    </row>
    <row r="85" spans="1:7" x14ac:dyDescent="0.25">
      <c r="A85" s="7" t="s">
        <v>39</v>
      </c>
      <c r="B85" s="45"/>
      <c r="C85" s="47" t="s">
        <v>14</v>
      </c>
      <c r="D85" s="35">
        <f>-D84+D56</f>
        <v>61.010299956639813</v>
      </c>
      <c r="E85" s="35">
        <f>-E84+E56</f>
        <v>61.010299956639813</v>
      </c>
      <c r="F85" s="35">
        <f>-F84+F56</f>
        <v>61.010299956639813</v>
      </c>
      <c r="G85" s="42">
        <f>-G84+G56</f>
        <v>61.010299956639813</v>
      </c>
    </row>
    <row r="86" spans="1:7" x14ac:dyDescent="0.25">
      <c r="A86" s="11" t="s">
        <v>33</v>
      </c>
      <c r="B86" s="8"/>
      <c r="C86" s="48" t="s">
        <v>14</v>
      </c>
      <c r="D86" s="13">
        <f>-10*D$20*LOG(0.3/(4*PI()*D$21*$B$3),10)</f>
        <v>83.908488987370035</v>
      </c>
      <c r="E86" s="13">
        <f>-10*E$20*LOG(0.3/(4*PI()*E$21*$B$3),10)</f>
        <v>89.929088900649646</v>
      </c>
      <c r="F86" s="13">
        <f>-10*F$20*LOG(0.3/(4*PI()*F$21*$B$3),10)</f>
        <v>95.949688813929271</v>
      </c>
      <c r="G86" s="15">
        <f>-10*G$20*LOG(0.3/(4*PI()*G$21*$B$3),10)</f>
        <v>71.306714688805911</v>
      </c>
    </row>
    <row r="87" spans="1:7" x14ac:dyDescent="0.25">
      <c r="A87" s="11" t="s">
        <v>41</v>
      </c>
      <c r="B87" s="8"/>
      <c r="C87" s="48" t="s">
        <v>14</v>
      </c>
      <c r="D87" s="13">
        <f>-D85+D86</f>
        <v>22.898189030730222</v>
      </c>
      <c r="E87" s="13">
        <f>-E85+E86</f>
        <v>28.918788944009833</v>
      </c>
      <c r="F87" s="13">
        <f>-F85+F86</f>
        <v>34.939388857289458</v>
      </c>
      <c r="G87" s="15">
        <f>-G85+G86</f>
        <v>10.296414732166099</v>
      </c>
    </row>
    <row r="88" spans="1:7" x14ac:dyDescent="0.25">
      <c r="A88" s="11" t="s">
        <v>34</v>
      </c>
      <c r="B88" s="8"/>
      <c r="C88" s="48" t="s">
        <v>14</v>
      </c>
      <c r="D88" s="13">
        <f>D86+10*D$22*LOG(D$23/D$21,10)</f>
        <v>95.347628822601322</v>
      </c>
      <c r="E88" s="13">
        <f>E86+10*E$22*LOG(E$23/E$21,10)</f>
        <v>99.863078757561027</v>
      </c>
      <c r="F88" s="13">
        <f>F86+10*F$22*LOG(F$23/F$21,10)</f>
        <v>112.80736857111222</v>
      </c>
      <c r="G88" s="15">
        <f>G86+10*G$22*LOG(G$23/G$21,10)</f>
        <v>120.83034952357744</v>
      </c>
    </row>
    <row r="89" spans="1:7" x14ac:dyDescent="0.25">
      <c r="A89" s="11" t="s">
        <v>41</v>
      </c>
      <c r="B89" s="8"/>
      <c r="C89" s="48" t="s">
        <v>14</v>
      </c>
      <c r="D89" s="13">
        <f>-D85+D88</f>
        <v>34.33732886596151</v>
      </c>
      <c r="E89" s="13">
        <f>-E85+E88</f>
        <v>38.852778800921214</v>
      </c>
      <c r="F89" s="13">
        <f>-F85+F88</f>
        <v>51.797068614472408</v>
      </c>
      <c r="G89" s="15">
        <f>-G85+G88</f>
        <v>59.820049566937627</v>
      </c>
    </row>
    <row r="90" spans="1:7" ht="18.75" thickBot="1" x14ac:dyDescent="0.3">
      <c r="A90" s="17" t="s">
        <v>101</v>
      </c>
      <c r="B90" s="46"/>
      <c r="C90" s="55" t="s">
        <v>38</v>
      </c>
      <c r="D90" s="58">
        <f>IF(D89&lt;0,D$23*POWER(10,-D89/(10*D$24)),IF(D87&lt;0,D$21*POWER(10,-D87/(10*D$22)),0.3*POWER(10,D85/(10*D$20))/(4*PI()*$B$3)))</f>
        <v>4.5842735263239929</v>
      </c>
      <c r="E90" s="58">
        <f>IF(E89&lt;0,E$23*POWER(10,-E89/(10*E$24)),IF(E87&lt;0,E$21*POWER(10,-E87/(10*E$22)),0.3*POWER(10,E85/(10*E$20))/(4*PI()*$B$3)))</f>
        <v>4.5842735263239929</v>
      </c>
      <c r="F90" s="58">
        <f>IF(F89&lt;0,F$23*POWER(10,-F89/(10*F$24)),IF(F87&lt;0,F$21*POWER(10,-F87/(10*F$22)),0.3*POWER(10,F85/(10*F$20))/(4*PI()*$B$3)))</f>
        <v>4.5842735263239929</v>
      </c>
      <c r="G90" s="59">
        <f>IF(G89&lt;0,G$23*POWER(10,-G89/(10*G$24)),IF(G87&lt;0,G$21*POWER(10,-G87/(10*G$22)),0.3*POWER(10,G85/(10*G$20))/(4*PI()*$B$3)))</f>
        <v>4.5842735263239929</v>
      </c>
    </row>
    <row r="91" spans="1:7" ht="18" x14ac:dyDescent="0.25">
      <c r="A91" s="53"/>
      <c r="B91" s="52"/>
      <c r="C91" s="62"/>
      <c r="D91" s="63"/>
      <c r="E91" s="63"/>
      <c r="F91" s="63"/>
      <c r="G91" s="63"/>
    </row>
    <row r="92" spans="1:7" x14ac:dyDescent="0.25">
      <c r="A92" s="50" t="s">
        <v>48</v>
      </c>
    </row>
    <row r="93" spans="1:7" ht="15.75" thickBot="1" x14ac:dyDescent="0.3">
      <c r="A93" s="1" t="s">
        <v>0</v>
      </c>
      <c r="B93" s="1">
        <v>5.85</v>
      </c>
      <c r="C93" s="1"/>
      <c r="D93" s="1" t="s">
        <v>1</v>
      </c>
      <c r="E93" s="1">
        <f>300000000/B93/10^9</f>
        <v>5.1282051282051287E-2</v>
      </c>
      <c r="F93" s="1"/>
      <c r="G93" s="1"/>
    </row>
    <row r="94" spans="1:7" x14ac:dyDescent="0.25">
      <c r="A94" s="2" t="s">
        <v>2</v>
      </c>
      <c r="B94" s="3" t="s">
        <v>3</v>
      </c>
      <c r="C94" s="3" t="s">
        <v>4</v>
      </c>
      <c r="D94" s="4" t="s">
        <v>5</v>
      </c>
      <c r="E94" s="4" t="s">
        <v>6</v>
      </c>
      <c r="F94" s="5" t="s">
        <v>7</v>
      </c>
      <c r="G94" s="6" t="s">
        <v>8</v>
      </c>
    </row>
    <row r="95" spans="1:7" x14ac:dyDescent="0.25">
      <c r="A95" s="7" t="s">
        <v>97</v>
      </c>
      <c r="B95" s="8"/>
      <c r="C95" s="9"/>
      <c r="D95" s="9"/>
      <c r="E95" s="9"/>
      <c r="F95" s="9"/>
      <c r="G95" s="10"/>
    </row>
    <row r="96" spans="1:7" x14ac:dyDescent="0.25">
      <c r="A96" s="11" t="s">
        <v>9</v>
      </c>
      <c r="B96" s="89">
        <v>0.25</v>
      </c>
      <c r="C96" s="9" t="s">
        <v>10</v>
      </c>
      <c r="D96" s="60">
        <f>B96</f>
        <v>0.25</v>
      </c>
      <c r="E96" s="60">
        <f>D96</f>
        <v>0.25</v>
      </c>
      <c r="F96" s="60">
        <f>E96</f>
        <v>0.25</v>
      </c>
      <c r="G96" s="90">
        <f>F96</f>
        <v>0.25</v>
      </c>
    </row>
    <row r="97" spans="1:7" x14ac:dyDescent="0.25">
      <c r="A97" s="11" t="s">
        <v>11</v>
      </c>
      <c r="B97" s="12">
        <v>14</v>
      </c>
      <c r="C97" s="9" t="s">
        <v>12</v>
      </c>
      <c r="D97" s="13">
        <f>$B97</f>
        <v>14</v>
      </c>
      <c r="E97" s="13">
        <f>$B97</f>
        <v>14</v>
      </c>
      <c r="F97" s="13">
        <f>$B97</f>
        <v>14</v>
      </c>
      <c r="G97" s="15">
        <f>$B97</f>
        <v>14</v>
      </c>
    </row>
    <row r="98" spans="1:7" x14ac:dyDescent="0.25">
      <c r="A98" s="11" t="s">
        <v>13</v>
      </c>
      <c r="B98" s="12">
        <v>0</v>
      </c>
      <c r="C98" s="9" t="s">
        <v>14</v>
      </c>
      <c r="D98" s="13">
        <f>$B98</f>
        <v>0</v>
      </c>
      <c r="E98" s="13">
        <f t="shared" ref="E98:G100" si="16">$B98</f>
        <v>0</v>
      </c>
      <c r="F98" s="13">
        <f t="shared" si="16"/>
        <v>0</v>
      </c>
      <c r="G98" s="15">
        <f t="shared" si="16"/>
        <v>0</v>
      </c>
    </row>
    <row r="99" spans="1:7" x14ac:dyDescent="0.25">
      <c r="A99" s="11" t="s">
        <v>15</v>
      </c>
      <c r="B99" s="12">
        <v>0</v>
      </c>
      <c r="C99" s="9" t="s">
        <v>14</v>
      </c>
      <c r="D99" s="13">
        <f>$B99</f>
        <v>0</v>
      </c>
      <c r="E99" s="13">
        <f t="shared" si="16"/>
        <v>0</v>
      </c>
      <c r="F99" s="13">
        <f t="shared" si="16"/>
        <v>0</v>
      </c>
      <c r="G99" s="15">
        <f t="shared" si="16"/>
        <v>0</v>
      </c>
    </row>
    <row r="100" spans="1:7" x14ac:dyDescent="0.25">
      <c r="A100" s="11" t="s">
        <v>16</v>
      </c>
      <c r="B100" s="16">
        <v>20</v>
      </c>
      <c r="C100" s="9" t="s">
        <v>17</v>
      </c>
      <c r="D100" s="13">
        <f>$B100</f>
        <v>20</v>
      </c>
      <c r="E100" s="13">
        <f t="shared" si="16"/>
        <v>20</v>
      </c>
      <c r="F100" s="13">
        <f t="shared" si="16"/>
        <v>20</v>
      </c>
      <c r="G100" s="15">
        <f t="shared" si="16"/>
        <v>20</v>
      </c>
    </row>
    <row r="101" spans="1:7" ht="15.75" thickBot="1" x14ac:dyDescent="0.3">
      <c r="A101" s="17" t="s">
        <v>110</v>
      </c>
      <c r="B101" s="18"/>
      <c r="C101" s="19" t="s">
        <v>18</v>
      </c>
      <c r="D101" s="18">
        <f>D97-SUM(D98:D100)</f>
        <v>-6</v>
      </c>
      <c r="E101" s="18">
        <f>E97-SUM(E98:E100)</f>
        <v>-6</v>
      </c>
      <c r="F101" s="18">
        <f>F97-SUM(F98:F100)</f>
        <v>-6</v>
      </c>
      <c r="G101" s="32">
        <f>G97-SUM(G98:G100)</f>
        <v>-6</v>
      </c>
    </row>
    <row r="102" spans="1:7" ht="15.75" thickBot="1" x14ac:dyDescent="0.3">
      <c r="A102" s="20"/>
      <c r="B102" s="21"/>
      <c r="C102" s="22"/>
      <c r="D102" s="23"/>
      <c r="E102" s="24"/>
      <c r="F102" s="25"/>
      <c r="G102" s="1"/>
    </row>
    <row r="103" spans="1:7" x14ac:dyDescent="0.25">
      <c r="A103" s="26" t="s">
        <v>61</v>
      </c>
      <c r="B103" s="27"/>
      <c r="C103" s="28"/>
      <c r="D103" s="27"/>
      <c r="E103" s="27"/>
      <c r="F103" s="27"/>
      <c r="G103" s="29"/>
    </row>
    <row r="104" spans="1:7" x14ac:dyDescent="0.25">
      <c r="A104" s="7" t="s">
        <v>19</v>
      </c>
      <c r="B104" s="82">
        <v>3</v>
      </c>
      <c r="C104" s="9" t="s">
        <v>10</v>
      </c>
      <c r="D104" s="37">
        <f t="shared" ref="D104:G106" si="17">$B104</f>
        <v>3</v>
      </c>
      <c r="E104" s="37">
        <f t="shared" si="17"/>
        <v>3</v>
      </c>
      <c r="F104" s="37">
        <f t="shared" si="17"/>
        <v>3</v>
      </c>
      <c r="G104" s="38">
        <f t="shared" si="17"/>
        <v>3</v>
      </c>
    </row>
    <row r="105" spans="1:7" x14ac:dyDescent="0.25">
      <c r="A105" s="11" t="s">
        <v>20</v>
      </c>
      <c r="B105" s="82">
        <v>-92</v>
      </c>
      <c r="C105" s="9" t="s">
        <v>12</v>
      </c>
      <c r="D105" s="13">
        <f t="shared" si="17"/>
        <v>-92</v>
      </c>
      <c r="E105" s="13">
        <f t="shared" si="17"/>
        <v>-92</v>
      </c>
      <c r="F105" s="13">
        <f t="shared" si="17"/>
        <v>-92</v>
      </c>
      <c r="G105" s="15">
        <f t="shared" si="17"/>
        <v>-92</v>
      </c>
    </row>
    <row r="106" spans="1:7" x14ac:dyDescent="0.25">
      <c r="A106" s="11" t="s">
        <v>21</v>
      </c>
      <c r="B106" s="82">
        <v>0</v>
      </c>
      <c r="C106" s="9" t="s">
        <v>17</v>
      </c>
      <c r="D106" s="13">
        <f t="shared" si="17"/>
        <v>0</v>
      </c>
      <c r="E106" s="13">
        <f t="shared" si="17"/>
        <v>0</v>
      </c>
      <c r="F106" s="13">
        <f t="shared" si="17"/>
        <v>0</v>
      </c>
      <c r="G106" s="15">
        <f t="shared" si="17"/>
        <v>0</v>
      </c>
    </row>
    <row r="107" spans="1:7" ht="15.75" thickBot="1" x14ac:dyDescent="0.3">
      <c r="A107" s="17" t="s">
        <v>63</v>
      </c>
      <c r="B107" s="31"/>
      <c r="C107" s="19" t="s">
        <v>18</v>
      </c>
      <c r="D107" s="18">
        <f>D105-10*LOG(D104,10)-D106</f>
        <v>-96.771212547196626</v>
      </c>
      <c r="E107" s="18">
        <f>E105-10*LOG(E104,10)-E106</f>
        <v>-96.771212547196626</v>
      </c>
      <c r="F107" s="18">
        <f>F105-10*LOG(F104,10)-F106</f>
        <v>-96.771212547196626</v>
      </c>
      <c r="G107" s="32">
        <f>G105-10*LOG(G104,10)-G106</f>
        <v>-96.771212547196626</v>
      </c>
    </row>
    <row r="108" spans="1:7" ht="15.75" thickBot="1" x14ac:dyDescent="0.3">
      <c r="A108" s="20"/>
      <c r="B108" s="23"/>
      <c r="C108" s="22"/>
      <c r="D108" s="23"/>
      <c r="E108" s="24"/>
      <c r="F108" s="25"/>
      <c r="G108" s="1"/>
    </row>
    <row r="109" spans="1:7" x14ac:dyDescent="0.25">
      <c r="A109" s="26" t="s">
        <v>22</v>
      </c>
      <c r="B109" s="33"/>
      <c r="C109" s="34"/>
      <c r="D109" s="33"/>
      <c r="E109" s="33"/>
      <c r="F109" s="33"/>
      <c r="G109" s="29"/>
    </row>
    <row r="110" spans="1:7" x14ac:dyDescent="0.25">
      <c r="A110" s="11" t="s">
        <v>23</v>
      </c>
      <c r="B110" s="35"/>
      <c r="C110" s="36"/>
      <c r="D110" s="37">
        <v>2</v>
      </c>
      <c r="E110" s="37">
        <v>2</v>
      </c>
      <c r="F110" s="37">
        <v>2</v>
      </c>
      <c r="G110" s="38">
        <v>2</v>
      </c>
    </row>
    <row r="111" spans="1:7" x14ac:dyDescent="0.25">
      <c r="A111" s="11" t="s">
        <v>24</v>
      </c>
      <c r="B111" s="35"/>
      <c r="C111" s="36"/>
      <c r="D111" s="13">
        <v>64</v>
      </c>
      <c r="E111" s="13">
        <v>128</v>
      </c>
      <c r="F111" s="13">
        <v>256</v>
      </c>
      <c r="G111" s="15">
        <v>15</v>
      </c>
    </row>
    <row r="112" spans="1:7" x14ac:dyDescent="0.25">
      <c r="A112" s="11" t="s">
        <v>25</v>
      </c>
      <c r="B112" s="35"/>
      <c r="C112" s="36"/>
      <c r="D112" s="37">
        <v>3.8</v>
      </c>
      <c r="E112" s="37">
        <v>3.3</v>
      </c>
      <c r="F112" s="37">
        <v>2.8</v>
      </c>
      <c r="G112" s="38">
        <v>2.7</v>
      </c>
    </row>
    <row r="113" spans="1:7" x14ac:dyDescent="0.25">
      <c r="A113" s="11" t="s">
        <v>26</v>
      </c>
      <c r="B113" s="35"/>
      <c r="C113" s="36"/>
      <c r="D113" s="13">
        <v>128</v>
      </c>
      <c r="E113" s="13">
        <v>256</v>
      </c>
      <c r="F113" s="13">
        <v>1024</v>
      </c>
      <c r="G113" s="15">
        <v>1024</v>
      </c>
    </row>
    <row r="114" spans="1:7" ht="15.75" thickBot="1" x14ac:dyDescent="0.3">
      <c r="A114" s="39" t="s">
        <v>27</v>
      </c>
      <c r="B114" s="18"/>
      <c r="C114" s="19"/>
      <c r="D114" s="40">
        <v>4.3</v>
      </c>
      <c r="E114" s="40">
        <v>3.8</v>
      </c>
      <c r="F114" s="40">
        <v>3.3</v>
      </c>
      <c r="G114" s="41">
        <v>2.7</v>
      </c>
    </row>
    <row r="115" spans="1:7" ht="15.75" thickBot="1" x14ac:dyDescent="0.3">
      <c r="A115" s="1"/>
      <c r="B115" s="1"/>
      <c r="C115" s="1"/>
      <c r="D115" s="1"/>
      <c r="E115" s="1"/>
      <c r="F115" s="1"/>
      <c r="G115" s="1"/>
    </row>
    <row r="116" spans="1:7" x14ac:dyDescent="0.25">
      <c r="A116" s="26" t="s">
        <v>28</v>
      </c>
      <c r="B116" s="27"/>
      <c r="C116" s="28"/>
      <c r="D116" s="27"/>
      <c r="E116" s="27"/>
      <c r="F116" s="27"/>
      <c r="G116" s="29"/>
    </row>
    <row r="117" spans="1:7" x14ac:dyDescent="0.25">
      <c r="A117" s="11" t="s">
        <v>29</v>
      </c>
      <c r="B117" s="12">
        <v>6</v>
      </c>
      <c r="C117" s="9" t="s">
        <v>14</v>
      </c>
      <c r="D117" s="13">
        <f>$B$27</f>
        <v>6</v>
      </c>
      <c r="E117" s="13">
        <f>$B$27</f>
        <v>6</v>
      </c>
      <c r="F117" s="13">
        <f>$B$27</f>
        <v>6</v>
      </c>
      <c r="G117" s="15">
        <f>$B$27</f>
        <v>6</v>
      </c>
    </row>
    <row r="118" spans="1:7" x14ac:dyDescent="0.25">
      <c r="A118" s="7" t="s">
        <v>30</v>
      </c>
      <c r="B118" s="35"/>
      <c r="C118" s="36" t="s">
        <v>18</v>
      </c>
      <c r="D118" s="35">
        <f>D107-D117</f>
        <v>-102.77121254719663</v>
      </c>
      <c r="E118" s="35">
        <f>E107-E117</f>
        <v>-102.77121254719663</v>
      </c>
      <c r="F118" s="35">
        <f>F107-F117</f>
        <v>-102.77121254719663</v>
      </c>
      <c r="G118" s="42">
        <f>G107-G117</f>
        <v>-102.77121254719663</v>
      </c>
    </row>
    <row r="119" spans="1:7" x14ac:dyDescent="0.25">
      <c r="A119" s="11" t="s">
        <v>98</v>
      </c>
      <c r="B119" s="8"/>
      <c r="C119" s="9"/>
      <c r="D119" s="13"/>
      <c r="E119" s="13"/>
      <c r="F119" s="13"/>
      <c r="G119" s="15"/>
    </row>
    <row r="120" spans="1:7" x14ac:dyDescent="0.25">
      <c r="A120" s="43" t="s">
        <v>32</v>
      </c>
      <c r="B120" s="44"/>
      <c r="C120" s="9" t="s">
        <v>18</v>
      </c>
      <c r="D120" s="13">
        <f>D118-D100</f>
        <v>-122.77121254719663</v>
      </c>
      <c r="E120" s="13">
        <f>E118-E100</f>
        <v>-122.77121254719663</v>
      </c>
      <c r="F120" s="13">
        <f>F118-F100</f>
        <v>-122.77121254719663</v>
      </c>
      <c r="G120" s="15">
        <f>G118-G100</f>
        <v>-122.77121254719663</v>
      </c>
    </row>
    <row r="121" spans="1:7" x14ac:dyDescent="0.25">
      <c r="A121" s="7" t="s">
        <v>39</v>
      </c>
      <c r="B121" s="13"/>
      <c r="C121" s="47" t="s">
        <v>14</v>
      </c>
      <c r="D121" s="35">
        <f>-D120+D101</f>
        <v>116.77121254719663</v>
      </c>
      <c r="E121" s="35">
        <f>-E120+E101</f>
        <v>116.77121254719663</v>
      </c>
      <c r="F121" s="35">
        <f>-F120+F101</f>
        <v>116.77121254719663</v>
      </c>
      <c r="G121" s="42">
        <f>-G120+G101</f>
        <v>116.77121254719663</v>
      </c>
    </row>
    <row r="122" spans="1:7" x14ac:dyDescent="0.25">
      <c r="A122" s="11" t="s">
        <v>33</v>
      </c>
      <c r="B122" s="8"/>
      <c r="C122" s="48" t="s">
        <v>14</v>
      </c>
      <c r="D122" s="13">
        <f>-10*D110*LOG(0.3/(4*PI()*D111*$B$3),10)</f>
        <v>83.908488987370035</v>
      </c>
      <c r="E122" s="13">
        <f>-10*E110*LOG(0.3/(4*PI()*E111*$B$3),10)</f>
        <v>89.929088900649646</v>
      </c>
      <c r="F122" s="13">
        <f>-10*F110*LOG(0.3/(4*PI()*F111*$B$3),10)</f>
        <v>95.949688813929271</v>
      </c>
      <c r="G122" s="15">
        <f>-10*G110*LOG(0.3/(4*PI()*G111*$B$3),10)</f>
        <v>71.306714688805911</v>
      </c>
    </row>
    <row r="123" spans="1:7" x14ac:dyDescent="0.25">
      <c r="A123" s="11" t="s">
        <v>41</v>
      </c>
      <c r="B123" s="8"/>
      <c r="C123" s="48" t="s">
        <v>14</v>
      </c>
      <c r="D123" s="13">
        <f>-D121+D122</f>
        <v>-32.862723559826591</v>
      </c>
      <c r="E123" s="13">
        <f>-E121+E122</f>
        <v>-26.84212364654698</v>
      </c>
      <c r="F123" s="13">
        <f>-F121+F122</f>
        <v>-20.821523733267355</v>
      </c>
      <c r="G123" s="15">
        <f>-G121+G122</f>
        <v>-45.464497858390715</v>
      </c>
    </row>
    <row r="124" spans="1:7" x14ac:dyDescent="0.25">
      <c r="A124" s="11" t="s">
        <v>34</v>
      </c>
      <c r="B124" s="8"/>
      <c r="C124" s="48" t="s">
        <v>14</v>
      </c>
      <c r="D124" s="13">
        <f>D122+10*D112*LOG(D113/D111,10)</f>
        <v>95.347628822601322</v>
      </c>
      <c r="E124" s="13">
        <f>E122+10*E112*LOG(E113/E111,10)</f>
        <v>99.863078757561027</v>
      </c>
      <c r="F124" s="13">
        <f>F122+10*F112*LOG(F113/F111,10)</f>
        <v>112.80736857111222</v>
      </c>
      <c r="G124" s="15">
        <f>G122+10*G112*LOG(G113/G111,10)</f>
        <v>120.83034952357744</v>
      </c>
    </row>
    <row r="125" spans="1:7" x14ac:dyDescent="0.25">
      <c r="A125" s="11" t="s">
        <v>41</v>
      </c>
      <c r="B125" s="8"/>
      <c r="C125" s="48" t="s">
        <v>14</v>
      </c>
      <c r="D125" s="13">
        <f>-D121+D124</f>
        <v>-21.423583724595304</v>
      </c>
      <c r="E125" s="13">
        <f>-E121+E124</f>
        <v>-16.908133789635599</v>
      </c>
      <c r="F125" s="13">
        <f>-F121+F124</f>
        <v>-3.9638439760844051</v>
      </c>
      <c r="G125" s="15">
        <f>-G121+G124</f>
        <v>4.0591369763808132</v>
      </c>
    </row>
    <row r="126" spans="1:7" ht="18" x14ac:dyDescent="0.25">
      <c r="A126" s="7" t="s">
        <v>99</v>
      </c>
      <c r="B126" s="44"/>
      <c r="C126" s="47" t="s">
        <v>14</v>
      </c>
      <c r="D126" s="56">
        <f>IF(D125&lt;0,D$23*POWER(10,-D125/(10*D$24)),IF(D123&lt;0,D$21*POWER(10,-D123/(10*D$22)),0.3*POWER(10,D121/(10*D$20))/(4*PI()*$B$3)))</f>
        <v>403.11860917554833</v>
      </c>
      <c r="E126" s="56">
        <f>IF(E125&lt;0,E$23*POWER(10,-E125/(10*E$24)),IF(E123&lt;0,E$21*POWER(10,-E123/(10*E$22)),0.3*POWER(10,E121/(10*E$20))/(4*PI()*$B$3)))</f>
        <v>713.16636847699965</v>
      </c>
      <c r="F126" s="56">
        <f>IF(F125&lt;0,F$23*POWER(10,-F125/(10*F$24)),IF(F123&lt;0,F$21*POWER(10,-F123/(10*F$22)),0.3*POWER(10,F121/(10*F$20))/(4*PI()*$B$3)))</f>
        <v>1350.2570103713181</v>
      </c>
      <c r="G126" s="57">
        <f>IF(G125&lt;0,G$23*POWER(10,-G125/(10*G$24)),IF(G123&lt;0,G$21*POWER(10,-G123/(10*G$22)),0.3*POWER(10,G121/(10*G$20))/(4*PI()*$B$3)))</f>
        <v>724.37182559211396</v>
      </c>
    </row>
    <row r="127" spans="1:7" x14ac:dyDescent="0.25">
      <c r="A127" s="11" t="s">
        <v>100</v>
      </c>
      <c r="B127" s="8"/>
      <c r="C127" s="9"/>
      <c r="D127" s="13"/>
      <c r="E127" s="13"/>
      <c r="F127" s="13"/>
      <c r="G127" s="15"/>
    </row>
    <row r="128" spans="1:7" x14ac:dyDescent="0.25">
      <c r="A128" s="11" t="s">
        <v>40</v>
      </c>
      <c r="B128" s="16">
        <v>30</v>
      </c>
      <c r="C128" s="48" t="s">
        <v>14</v>
      </c>
      <c r="D128" s="13">
        <f>$B128</f>
        <v>30</v>
      </c>
      <c r="E128" s="13">
        <f>$B128</f>
        <v>30</v>
      </c>
      <c r="F128" s="13">
        <f>$B128</f>
        <v>30</v>
      </c>
      <c r="G128" s="15">
        <f>$B128</f>
        <v>30</v>
      </c>
    </row>
    <row r="129" spans="1:7" x14ac:dyDescent="0.25">
      <c r="A129" s="43" t="s">
        <v>32</v>
      </c>
      <c r="B129" s="8"/>
      <c r="C129" s="48" t="s">
        <v>18</v>
      </c>
      <c r="D129" s="13">
        <f>D120+D128</f>
        <v>-92.771212547196626</v>
      </c>
      <c r="E129" s="13">
        <f>E120+E128</f>
        <v>-92.771212547196626</v>
      </c>
      <c r="F129" s="13">
        <f>F120+F128</f>
        <v>-92.771212547196626</v>
      </c>
      <c r="G129" s="15">
        <f>G120+G128</f>
        <v>-92.771212547196626</v>
      </c>
    </row>
    <row r="130" spans="1:7" x14ac:dyDescent="0.25">
      <c r="A130" s="7" t="s">
        <v>39</v>
      </c>
      <c r="B130" s="45"/>
      <c r="C130" s="47" t="s">
        <v>14</v>
      </c>
      <c r="D130" s="35">
        <f>-D129+D101</f>
        <v>86.771212547196626</v>
      </c>
      <c r="E130" s="35">
        <f>-E129+E101</f>
        <v>86.771212547196626</v>
      </c>
      <c r="F130" s="35">
        <f>-F129+F101</f>
        <v>86.771212547196626</v>
      </c>
      <c r="G130" s="42">
        <f>-G129+G101</f>
        <v>86.771212547196626</v>
      </c>
    </row>
    <row r="131" spans="1:7" x14ac:dyDescent="0.25">
      <c r="A131" s="11" t="s">
        <v>33</v>
      </c>
      <c r="B131" s="8"/>
      <c r="C131" s="48" t="s">
        <v>14</v>
      </c>
      <c r="D131" s="13">
        <f>-10*D$20*LOG(0.3/(4*PI()*D$21*$B$3),10)</f>
        <v>83.908488987370035</v>
      </c>
      <c r="E131" s="13">
        <f>-10*E$20*LOG(0.3/(4*PI()*E$21*$B$3),10)</f>
        <v>89.929088900649646</v>
      </c>
      <c r="F131" s="13">
        <f>-10*F$20*LOG(0.3/(4*PI()*F$21*$B$3),10)</f>
        <v>95.949688813929271</v>
      </c>
      <c r="G131" s="15">
        <f>-10*G$20*LOG(0.3/(4*PI()*G$21*$B$3),10)</f>
        <v>71.306714688805911</v>
      </c>
    </row>
    <row r="132" spans="1:7" x14ac:dyDescent="0.25">
      <c r="A132" s="11" t="s">
        <v>41</v>
      </c>
      <c r="B132" s="8"/>
      <c r="C132" s="48" t="s">
        <v>14</v>
      </c>
      <c r="D132" s="13">
        <f>-D130+D131</f>
        <v>-2.8627235598265912</v>
      </c>
      <c r="E132" s="13">
        <f>-E130+E131</f>
        <v>3.1578763534530196</v>
      </c>
      <c r="F132" s="13">
        <f>-F130+F131</f>
        <v>9.1784762667326447</v>
      </c>
      <c r="G132" s="15">
        <f>-G130+G131</f>
        <v>-15.464497858390715</v>
      </c>
    </row>
    <row r="133" spans="1:7" x14ac:dyDescent="0.25">
      <c r="A133" s="11" t="s">
        <v>34</v>
      </c>
      <c r="B133" s="8"/>
      <c r="C133" s="48" t="s">
        <v>14</v>
      </c>
      <c r="D133" s="13">
        <f>D131+10*D$22*LOG(D$23/D$21,10)</f>
        <v>95.347628822601322</v>
      </c>
      <c r="E133" s="13">
        <f>E131+10*E$22*LOG(E$23/E$21,10)</f>
        <v>99.863078757561027</v>
      </c>
      <c r="F133" s="13">
        <f>F131+10*F$22*LOG(F$23/F$21,10)</f>
        <v>112.80736857111222</v>
      </c>
      <c r="G133" s="15">
        <f>G131+10*G$22*LOG(G$23/G$21,10)</f>
        <v>120.83034952357744</v>
      </c>
    </row>
    <row r="134" spans="1:7" x14ac:dyDescent="0.25">
      <c r="A134" s="11" t="s">
        <v>41</v>
      </c>
      <c r="B134" s="8"/>
      <c r="C134" s="48" t="s">
        <v>14</v>
      </c>
      <c r="D134" s="13">
        <f>-D130+D133</f>
        <v>8.5764162754046964</v>
      </c>
      <c r="E134" s="13">
        <f>-E130+E133</f>
        <v>13.091866210364401</v>
      </c>
      <c r="F134" s="13">
        <f>-F130+F133</f>
        <v>26.036156023915595</v>
      </c>
      <c r="G134" s="15">
        <f>-G130+G133</f>
        <v>34.059136976380813</v>
      </c>
    </row>
    <row r="135" spans="1:7" ht="18.75" thickBot="1" x14ac:dyDescent="0.3">
      <c r="A135" s="17" t="s">
        <v>101</v>
      </c>
      <c r="B135" s="46"/>
      <c r="C135" s="55" t="s">
        <v>38</v>
      </c>
      <c r="D135" s="58">
        <f>IF(D134&lt;0,D$23*POWER(10,-D134/(10*D$24)),IF(D132&lt;0,D$21*POWER(10,-D132/(10*D$22)),0.3*POWER(10,D130/(10*D$20))/(4*PI()*$B$3)))</f>
        <v>76.12280877891078</v>
      </c>
      <c r="E135" s="58">
        <f>IF(E134&lt;0,E$23*POWER(10,-E134/(10*E$24)),IF(E132&lt;0,E$21*POWER(10,-E132/(10*E$22)),0.3*POWER(10,E130/(10*E$20))/(4*PI()*$B$3)))</f>
        <v>88.984866243961974</v>
      </c>
      <c r="F135" s="58">
        <f>IF(F134&lt;0,F$23*POWER(10,-F134/(10*F$24)),IF(F132&lt;0,F$21*POWER(10,-F132/(10*F$22)),0.3*POWER(10,F130/(10*F$20))/(4*PI()*$B$3)))</f>
        <v>88.984866243961974</v>
      </c>
      <c r="G135" s="59">
        <f>IF(G134&lt;0,G$23*POWER(10,-G134/(10*G$24)),IF(G132&lt;0,G$21*POWER(10,-G132/(10*G$22)),0.3*POWER(10,G130/(10*G$20))/(4*PI()*$B$3)))</f>
        <v>56.085479731340094</v>
      </c>
    </row>
    <row r="136" spans="1:7" ht="18" x14ac:dyDescent="0.25">
      <c r="A136" s="53"/>
      <c r="B136" s="52"/>
      <c r="C136" s="62"/>
      <c r="D136" s="63"/>
      <c r="E136" s="63"/>
      <c r="F136" s="63"/>
      <c r="G136" s="63"/>
    </row>
    <row r="137" spans="1:7" ht="18" x14ac:dyDescent="0.25">
      <c r="A137" s="53" t="s">
        <v>130</v>
      </c>
      <c r="B137" s="52"/>
      <c r="C137" s="53"/>
      <c r="D137" s="63"/>
      <c r="E137" s="63"/>
      <c r="F137" s="63"/>
      <c r="G137" s="63"/>
    </row>
    <row r="138" spans="1:7" ht="15.75" thickBot="1" x14ac:dyDescent="0.3">
      <c r="A138" s="1" t="s">
        <v>0</v>
      </c>
      <c r="B138" s="1">
        <v>5.85</v>
      </c>
      <c r="C138" s="1"/>
      <c r="D138" s="1" t="s">
        <v>1</v>
      </c>
      <c r="E138" s="1">
        <f>300000000/B138/10^9</f>
        <v>5.1282051282051287E-2</v>
      </c>
      <c r="F138" s="1"/>
      <c r="G138" s="1"/>
    </row>
    <row r="139" spans="1:7" x14ac:dyDescent="0.25">
      <c r="A139" s="2" t="s">
        <v>2</v>
      </c>
      <c r="B139" s="3" t="s">
        <v>3</v>
      </c>
      <c r="C139" s="3" t="s">
        <v>4</v>
      </c>
      <c r="D139" s="4" t="s">
        <v>5</v>
      </c>
      <c r="E139" s="4" t="s">
        <v>6</v>
      </c>
      <c r="F139" s="5" t="s">
        <v>7</v>
      </c>
      <c r="G139" s="6" t="s">
        <v>8</v>
      </c>
    </row>
    <row r="140" spans="1:7" x14ac:dyDescent="0.25">
      <c r="A140" s="7" t="s">
        <v>97</v>
      </c>
      <c r="B140" s="8"/>
      <c r="C140" s="9"/>
      <c r="D140" s="9"/>
      <c r="E140" s="9"/>
      <c r="F140" s="9"/>
      <c r="G140" s="10"/>
    </row>
    <row r="141" spans="1:7" x14ac:dyDescent="0.25">
      <c r="A141" s="11" t="s">
        <v>9</v>
      </c>
      <c r="B141" s="89">
        <v>0.25</v>
      </c>
      <c r="C141" s="9" t="s">
        <v>10</v>
      </c>
      <c r="D141" s="60">
        <f>B141</f>
        <v>0.25</v>
      </c>
      <c r="E141" s="60">
        <f>D141</f>
        <v>0.25</v>
      </c>
      <c r="F141" s="60">
        <f>E141</f>
        <v>0.25</v>
      </c>
      <c r="G141" s="90">
        <f>F141</f>
        <v>0.25</v>
      </c>
    </row>
    <row r="142" spans="1:7" x14ac:dyDescent="0.25">
      <c r="A142" s="11" t="s">
        <v>11</v>
      </c>
      <c r="B142" s="12">
        <v>14</v>
      </c>
      <c r="C142" s="9" t="s">
        <v>12</v>
      </c>
      <c r="D142" s="13">
        <f>$B142</f>
        <v>14</v>
      </c>
      <c r="E142" s="13">
        <f>$B142</f>
        <v>14</v>
      </c>
      <c r="F142" s="13">
        <f>$B142</f>
        <v>14</v>
      </c>
      <c r="G142" s="15">
        <f>$B142</f>
        <v>14</v>
      </c>
    </row>
    <row r="143" spans="1:7" x14ac:dyDescent="0.25">
      <c r="A143" s="11" t="s">
        <v>13</v>
      </c>
      <c r="B143" s="12">
        <v>0</v>
      </c>
      <c r="C143" s="9" t="s">
        <v>14</v>
      </c>
      <c r="D143" s="13">
        <f>$B143</f>
        <v>0</v>
      </c>
      <c r="E143" s="13">
        <f t="shared" ref="E143:G144" si="18">$B143</f>
        <v>0</v>
      </c>
      <c r="F143" s="13">
        <f t="shared" si="18"/>
        <v>0</v>
      </c>
      <c r="G143" s="15">
        <f t="shared" si="18"/>
        <v>0</v>
      </c>
    </row>
    <row r="144" spans="1:7" x14ac:dyDescent="0.25">
      <c r="A144" s="11" t="s">
        <v>15</v>
      </c>
      <c r="B144" s="12">
        <v>0</v>
      </c>
      <c r="C144" s="9" t="s">
        <v>14</v>
      </c>
      <c r="D144" s="13">
        <f>$B144</f>
        <v>0</v>
      </c>
      <c r="E144" s="13">
        <f t="shared" si="18"/>
        <v>0</v>
      </c>
      <c r="F144" s="13">
        <f t="shared" si="18"/>
        <v>0</v>
      </c>
      <c r="G144" s="15">
        <f t="shared" si="18"/>
        <v>0</v>
      </c>
    </row>
    <row r="145" spans="1:7" x14ac:dyDescent="0.25">
      <c r="A145" s="11" t="s">
        <v>16</v>
      </c>
      <c r="B145" s="16">
        <v>20</v>
      </c>
      <c r="C145" s="9" t="s">
        <v>17</v>
      </c>
      <c r="D145" s="13">
        <f>B145</f>
        <v>20</v>
      </c>
      <c r="E145" s="13">
        <f>D145</f>
        <v>20</v>
      </c>
      <c r="F145" s="13">
        <f>E145</f>
        <v>20</v>
      </c>
      <c r="G145" s="15">
        <f>F145</f>
        <v>20</v>
      </c>
    </row>
    <row r="146" spans="1:7" ht="15.75" thickBot="1" x14ac:dyDescent="0.3">
      <c r="A146" s="17" t="s">
        <v>110</v>
      </c>
      <c r="B146" s="18"/>
      <c r="C146" s="19" t="s">
        <v>18</v>
      </c>
      <c r="D146" s="18">
        <f>D142-SUM(D143:D145)</f>
        <v>-6</v>
      </c>
      <c r="E146" s="18">
        <f>E142-SUM(E143:E145)</f>
        <v>-6</v>
      </c>
      <c r="F146" s="18">
        <f>F142-SUM(F143:F145)</f>
        <v>-6</v>
      </c>
      <c r="G146" s="32">
        <f>G142-SUM(G143:G145)</f>
        <v>-6</v>
      </c>
    </row>
    <row r="147" spans="1:7" ht="15.75" thickBot="1" x14ac:dyDescent="0.3">
      <c r="A147" s="20"/>
      <c r="B147" s="21"/>
      <c r="C147" s="22"/>
      <c r="D147" s="23"/>
      <c r="E147" s="24"/>
      <c r="F147" s="25"/>
      <c r="G147" s="1"/>
    </row>
    <row r="148" spans="1:7" x14ac:dyDescent="0.25">
      <c r="A148" s="26" t="s">
        <v>58</v>
      </c>
      <c r="B148" s="27"/>
      <c r="C148" s="28"/>
      <c r="D148" s="27"/>
      <c r="E148" s="27"/>
      <c r="F148" s="27"/>
      <c r="G148" s="29"/>
    </row>
    <row r="149" spans="1:7" x14ac:dyDescent="0.25">
      <c r="A149" s="7" t="s">
        <v>19</v>
      </c>
      <c r="B149" s="82">
        <v>20</v>
      </c>
      <c r="C149" s="9" t="s">
        <v>10</v>
      </c>
      <c r="D149" s="37">
        <f t="shared" ref="D149:G151" si="19">$B149</f>
        <v>20</v>
      </c>
      <c r="E149" s="37">
        <f t="shared" si="19"/>
        <v>20</v>
      </c>
      <c r="F149" s="37">
        <f t="shared" si="19"/>
        <v>20</v>
      </c>
      <c r="G149" s="38">
        <f t="shared" si="19"/>
        <v>20</v>
      </c>
    </row>
    <row r="150" spans="1:7" x14ac:dyDescent="0.25">
      <c r="A150" s="11" t="s">
        <v>20</v>
      </c>
      <c r="B150" s="82">
        <v>-88</v>
      </c>
      <c r="C150" s="9" t="s">
        <v>12</v>
      </c>
      <c r="D150" s="13">
        <f t="shared" si="19"/>
        <v>-88</v>
      </c>
      <c r="E150" s="13">
        <f t="shared" si="19"/>
        <v>-88</v>
      </c>
      <c r="F150" s="13">
        <f t="shared" si="19"/>
        <v>-88</v>
      </c>
      <c r="G150" s="15">
        <f t="shared" si="19"/>
        <v>-88</v>
      </c>
    </row>
    <row r="151" spans="1:7" x14ac:dyDescent="0.25">
      <c r="A151" s="11" t="s">
        <v>21</v>
      </c>
      <c r="B151" s="82">
        <v>0</v>
      </c>
      <c r="C151" s="9" t="s">
        <v>17</v>
      </c>
      <c r="D151" s="13">
        <f t="shared" si="19"/>
        <v>0</v>
      </c>
      <c r="E151" s="13">
        <f t="shared" si="19"/>
        <v>0</v>
      </c>
      <c r="F151" s="13">
        <f t="shared" si="19"/>
        <v>0</v>
      </c>
      <c r="G151" s="15">
        <f t="shared" si="19"/>
        <v>0</v>
      </c>
    </row>
    <row r="152" spans="1:7" ht="15.75" thickBot="1" x14ac:dyDescent="0.3">
      <c r="A152" s="17" t="s">
        <v>63</v>
      </c>
      <c r="B152" s="31"/>
      <c r="C152" s="19" t="s">
        <v>18</v>
      </c>
      <c r="D152" s="18">
        <f>D150-10*LOG(D149,10)-D151</f>
        <v>-101.01029995663981</v>
      </c>
      <c r="E152" s="18">
        <f>E150-10*LOG(E149,10)-E151</f>
        <v>-101.01029995663981</v>
      </c>
      <c r="F152" s="18">
        <f>F150-10*LOG(F149,10)-F151</f>
        <v>-101.01029995663981</v>
      </c>
      <c r="G152" s="32">
        <f>G150-10*LOG(G149,10)-G151</f>
        <v>-101.01029995663981</v>
      </c>
    </row>
    <row r="153" spans="1:7" ht="15.75" thickBot="1" x14ac:dyDescent="0.3">
      <c r="A153" s="20"/>
      <c r="B153" s="23"/>
      <c r="C153" s="22"/>
      <c r="D153" s="23"/>
      <c r="E153" s="24"/>
      <c r="F153" s="25"/>
      <c r="G153" s="1"/>
    </row>
    <row r="154" spans="1:7" x14ac:dyDescent="0.25">
      <c r="A154" s="26" t="s">
        <v>22</v>
      </c>
      <c r="B154" s="33"/>
      <c r="C154" s="34"/>
      <c r="D154" s="33"/>
      <c r="E154" s="33"/>
      <c r="F154" s="33"/>
      <c r="G154" s="29"/>
    </row>
    <row r="155" spans="1:7" x14ac:dyDescent="0.25">
      <c r="A155" s="11" t="s">
        <v>23</v>
      </c>
      <c r="B155" s="35"/>
      <c r="C155" s="36"/>
      <c r="D155" s="37">
        <v>2</v>
      </c>
      <c r="E155" s="37">
        <v>2</v>
      </c>
      <c r="F155" s="37">
        <v>2</v>
      </c>
      <c r="G155" s="38">
        <v>2</v>
      </c>
    </row>
    <row r="156" spans="1:7" x14ac:dyDescent="0.25">
      <c r="A156" s="11" t="s">
        <v>24</v>
      </c>
      <c r="B156" s="35"/>
      <c r="C156" s="36"/>
      <c r="D156" s="13">
        <v>64</v>
      </c>
      <c r="E156" s="13">
        <v>128</v>
      </c>
      <c r="F156" s="13">
        <v>256</v>
      </c>
      <c r="G156" s="15">
        <v>15</v>
      </c>
    </row>
    <row r="157" spans="1:7" x14ac:dyDescent="0.25">
      <c r="A157" s="11" t="s">
        <v>25</v>
      </c>
      <c r="B157" s="35"/>
      <c r="C157" s="36"/>
      <c r="D157" s="37">
        <v>3.8</v>
      </c>
      <c r="E157" s="37">
        <v>3.3</v>
      </c>
      <c r="F157" s="37">
        <v>2.8</v>
      </c>
      <c r="G157" s="38">
        <v>2.7</v>
      </c>
    </row>
    <row r="158" spans="1:7" x14ac:dyDescent="0.25">
      <c r="A158" s="11" t="s">
        <v>26</v>
      </c>
      <c r="B158" s="35"/>
      <c r="C158" s="36"/>
      <c r="D158" s="13">
        <v>128</v>
      </c>
      <c r="E158" s="13">
        <v>256</v>
      </c>
      <c r="F158" s="13">
        <v>1024</v>
      </c>
      <c r="G158" s="15">
        <v>1024</v>
      </c>
    </row>
    <row r="159" spans="1:7" ht="15.75" thickBot="1" x14ac:dyDescent="0.3">
      <c r="A159" s="39" t="s">
        <v>27</v>
      </c>
      <c r="B159" s="18"/>
      <c r="C159" s="19"/>
      <c r="D159" s="40">
        <v>4.3</v>
      </c>
      <c r="E159" s="40">
        <v>3.8</v>
      </c>
      <c r="F159" s="40">
        <v>3.3</v>
      </c>
      <c r="G159" s="41">
        <v>2.7</v>
      </c>
    </row>
    <row r="160" spans="1:7" ht="15.75" thickBot="1" x14ac:dyDescent="0.3">
      <c r="A160" s="1"/>
      <c r="B160" s="1"/>
      <c r="C160" s="1"/>
      <c r="D160" s="1"/>
      <c r="E160" s="1"/>
      <c r="F160" s="1"/>
      <c r="G160" s="1"/>
    </row>
    <row r="161" spans="1:7" x14ac:dyDescent="0.25">
      <c r="A161" s="26" t="s">
        <v>28</v>
      </c>
      <c r="B161" s="27"/>
      <c r="C161" s="28"/>
      <c r="D161" s="27"/>
      <c r="E161" s="27"/>
      <c r="F161" s="27"/>
      <c r="G161" s="29"/>
    </row>
    <row r="162" spans="1:7" x14ac:dyDescent="0.25">
      <c r="A162" s="11" t="s">
        <v>29</v>
      </c>
      <c r="B162" s="12">
        <v>6</v>
      </c>
      <c r="C162" s="9" t="s">
        <v>14</v>
      </c>
      <c r="D162" s="13">
        <f>$B$27</f>
        <v>6</v>
      </c>
      <c r="E162" s="13">
        <f>$B$27</f>
        <v>6</v>
      </c>
      <c r="F162" s="13">
        <f>$B$27</f>
        <v>6</v>
      </c>
      <c r="G162" s="15">
        <f>$B$27</f>
        <v>6</v>
      </c>
    </row>
    <row r="163" spans="1:7" x14ac:dyDescent="0.25">
      <c r="A163" s="7" t="s">
        <v>30</v>
      </c>
      <c r="B163" s="35"/>
      <c r="C163" s="36" t="s">
        <v>18</v>
      </c>
      <c r="D163" s="35">
        <f>D152-D162</f>
        <v>-107.01029995663981</v>
      </c>
      <c r="E163" s="35">
        <f>E152-E162</f>
        <v>-107.01029995663981</v>
      </c>
      <c r="F163" s="35">
        <f>F152-F162</f>
        <v>-107.01029995663981</v>
      </c>
      <c r="G163" s="42">
        <f>G152-G162</f>
        <v>-107.01029995663981</v>
      </c>
    </row>
    <row r="164" spans="1:7" x14ac:dyDescent="0.25">
      <c r="A164" s="11" t="s">
        <v>98</v>
      </c>
      <c r="B164" s="8"/>
      <c r="C164" s="9"/>
      <c r="D164" s="13"/>
      <c r="E164" s="13"/>
      <c r="F164" s="13"/>
      <c r="G164" s="15"/>
    </row>
    <row r="165" spans="1:7" x14ac:dyDescent="0.25">
      <c r="A165" s="43" t="s">
        <v>32</v>
      </c>
      <c r="B165" s="44"/>
      <c r="C165" s="9" t="s">
        <v>18</v>
      </c>
      <c r="D165" s="13">
        <f>D163-D145</f>
        <v>-127.01029995663981</v>
      </c>
      <c r="E165" s="13">
        <f>E163-E145</f>
        <v>-127.01029995663981</v>
      </c>
      <c r="F165" s="13">
        <f>F163-F145</f>
        <v>-127.01029995663981</v>
      </c>
      <c r="G165" s="15">
        <f>G163-G145</f>
        <v>-127.01029995663981</v>
      </c>
    </row>
    <row r="166" spans="1:7" x14ac:dyDescent="0.25">
      <c r="A166" s="7" t="s">
        <v>39</v>
      </c>
      <c r="B166" s="13"/>
      <c r="C166" s="47" t="s">
        <v>14</v>
      </c>
      <c r="D166" s="35">
        <f>-D165+D146</f>
        <v>121.01029995663981</v>
      </c>
      <c r="E166" s="35">
        <f>-E165+E146</f>
        <v>121.01029995663981</v>
      </c>
      <c r="F166" s="35">
        <f>-F165+F146</f>
        <v>121.01029995663981</v>
      </c>
      <c r="G166" s="42">
        <f>-G165+G146</f>
        <v>121.01029995663981</v>
      </c>
    </row>
    <row r="167" spans="1:7" x14ac:dyDescent="0.25">
      <c r="A167" s="11" t="s">
        <v>33</v>
      </c>
      <c r="B167" s="8"/>
      <c r="C167" s="48" t="s">
        <v>14</v>
      </c>
      <c r="D167" s="13">
        <f>-10*D155*LOG(0.3/(4*PI()*D156*$B$3),10)</f>
        <v>83.908488987370035</v>
      </c>
      <c r="E167" s="13">
        <f>-10*E155*LOG(0.3/(4*PI()*E156*$B$3),10)</f>
        <v>89.929088900649646</v>
      </c>
      <c r="F167" s="13">
        <f>-10*F155*LOG(0.3/(4*PI()*F156*$B$3),10)</f>
        <v>95.949688813929271</v>
      </c>
      <c r="G167" s="15">
        <f>-10*G155*LOG(0.3/(4*PI()*G156*$B$3),10)</f>
        <v>71.306714688805911</v>
      </c>
    </row>
    <row r="168" spans="1:7" x14ac:dyDescent="0.25">
      <c r="A168" s="11" t="s">
        <v>41</v>
      </c>
      <c r="B168" s="8"/>
      <c r="C168" s="48" t="s">
        <v>14</v>
      </c>
      <c r="D168" s="13">
        <f>-D166+D167</f>
        <v>-37.101810969269778</v>
      </c>
      <c r="E168" s="13">
        <f>-E166+E167</f>
        <v>-31.081211055990167</v>
      </c>
      <c r="F168" s="13">
        <f>-F166+F167</f>
        <v>-25.060611142710542</v>
      </c>
      <c r="G168" s="15">
        <f>-G166+G167</f>
        <v>-49.703585267833901</v>
      </c>
    </row>
    <row r="169" spans="1:7" x14ac:dyDescent="0.25">
      <c r="A169" s="11" t="s">
        <v>34</v>
      </c>
      <c r="B169" s="8"/>
      <c r="C169" s="48" t="s">
        <v>14</v>
      </c>
      <c r="D169" s="13">
        <f>D167+10*D157*LOG(D158/D156,10)</f>
        <v>95.347628822601322</v>
      </c>
      <c r="E169" s="13">
        <f>E167+10*E157*LOG(E158/E156,10)</f>
        <v>99.863078757561027</v>
      </c>
      <c r="F169" s="13">
        <f>F167+10*F157*LOG(F158/F156,10)</f>
        <v>112.80736857111222</v>
      </c>
      <c r="G169" s="15">
        <f>G167+10*G157*LOG(G158/G156,10)</f>
        <v>120.83034952357744</v>
      </c>
    </row>
    <row r="170" spans="1:7" x14ac:dyDescent="0.25">
      <c r="A170" s="11" t="s">
        <v>41</v>
      </c>
      <c r="B170" s="8"/>
      <c r="C170" s="48" t="s">
        <v>14</v>
      </c>
      <c r="D170" s="13">
        <f>-D166+D169</f>
        <v>-25.66267113403849</v>
      </c>
      <c r="E170" s="13">
        <f>-E166+E169</f>
        <v>-21.147221199078786</v>
      </c>
      <c r="F170" s="13">
        <f>-F166+F169</f>
        <v>-8.2029313855275916</v>
      </c>
      <c r="G170" s="15">
        <f>-G166+G169</f>
        <v>-0.17995043306237335</v>
      </c>
    </row>
    <row r="171" spans="1:7" ht="18" x14ac:dyDescent="0.25">
      <c r="A171" s="7" t="s">
        <v>99</v>
      </c>
      <c r="B171" s="44"/>
      <c r="C171" s="47" t="s">
        <v>14</v>
      </c>
      <c r="D171" s="56">
        <f>IF(D170&lt;0,D$23*POWER(10,-D170/(10*D$24)),IF(D168&lt;0,D$21*POWER(10,-D168/(10*D$22)),0.3*POWER(10,D166/(10*D$20))/(4*PI()*$B$3)))</f>
        <v>505.84361802676057</v>
      </c>
      <c r="E171" s="56">
        <f>IF(E170&lt;0,E$23*POWER(10,-E170/(10*E$24)),IF(E168&lt;0,E$21*POWER(10,-E168/(10*E$22)),0.3*POWER(10,E166/(10*E$20))/(4*PI()*$B$3)))</f>
        <v>922.03155929764841</v>
      </c>
      <c r="F171" s="56">
        <f>IF(F170&lt;0,F$23*POWER(10,-F170/(10*F$24)),IF(F168&lt;0,F$21*POWER(10,-F168/(10*F$22)),0.3*POWER(10,F166/(10*F$20))/(4*PI()*$B$3)))</f>
        <v>1814.9874859418378</v>
      </c>
      <c r="G171" s="57">
        <f>IF(G170&lt;0,G$23*POWER(10,-G170/(10*G$24)),IF(G168&lt;0,G$21*POWER(10,-G168/(10*G$22)),0.3*POWER(10,G166/(10*G$20))/(4*PI()*$B$3)))</f>
        <v>1039.8358527369662</v>
      </c>
    </row>
    <row r="172" spans="1:7" x14ac:dyDescent="0.25">
      <c r="A172" s="11" t="s">
        <v>100</v>
      </c>
      <c r="B172" s="8"/>
      <c r="C172" s="9"/>
      <c r="D172" s="13"/>
      <c r="E172" s="13"/>
      <c r="F172" s="13"/>
      <c r="G172" s="15"/>
    </row>
    <row r="173" spans="1:7" x14ac:dyDescent="0.25">
      <c r="A173" s="11" t="s">
        <v>40</v>
      </c>
      <c r="B173" s="16">
        <v>30</v>
      </c>
      <c r="C173" s="48" t="s">
        <v>14</v>
      </c>
      <c r="D173" s="13">
        <f>$B173</f>
        <v>30</v>
      </c>
      <c r="E173" s="13">
        <f>$B173</f>
        <v>30</v>
      </c>
      <c r="F173" s="13">
        <f>$B173</f>
        <v>30</v>
      </c>
      <c r="G173" s="15">
        <f>$B173</f>
        <v>30</v>
      </c>
    </row>
    <row r="174" spans="1:7" x14ac:dyDescent="0.25">
      <c r="A174" s="43" t="s">
        <v>32</v>
      </c>
      <c r="B174" s="8"/>
      <c r="C174" s="48" t="s">
        <v>18</v>
      </c>
      <c r="D174" s="13">
        <f>D165+D173</f>
        <v>-97.010299956639813</v>
      </c>
      <c r="E174" s="13">
        <f>E165+E173</f>
        <v>-97.010299956639813</v>
      </c>
      <c r="F174" s="13">
        <f>F165+F173</f>
        <v>-97.010299956639813</v>
      </c>
      <c r="G174" s="15">
        <f>G165+G173</f>
        <v>-97.010299956639813</v>
      </c>
    </row>
    <row r="175" spans="1:7" x14ac:dyDescent="0.25">
      <c r="A175" s="7" t="s">
        <v>39</v>
      </c>
      <c r="B175" s="45"/>
      <c r="C175" s="47" t="s">
        <v>14</v>
      </c>
      <c r="D175" s="35">
        <f>-D174+D146</f>
        <v>91.010299956639813</v>
      </c>
      <c r="E175" s="35">
        <f>-E174+E146</f>
        <v>91.010299956639813</v>
      </c>
      <c r="F175" s="35">
        <f>-F174+F146</f>
        <v>91.010299956639813</v>
      </c>
      <c r="G175" s="42">
        <f>-G174+G146</f>
        <v>91.010299956639813</v>
      </c>
    </row>
    <row r="176" spans="1:7" x14ac:dyDescent="0.25">
      <c r="A176" s="11" t="s">
        <v>33</v>
      </c>
      <c r="B176" s="8"/>
      <c r="C176" s="48" t="s">
        <v>14</v>
      </c>
      <c r="D176" s="13">
        <f>-10*D$20*LOG(0.3/(4*PI()*D$21*$B$3),10)</f>
        <v>83.908488987370035</v>
      </c>
      <c r="E176" s="13">
        <f>-10*E$20*LOG(0.3/(4*PI()*E$21*$B$3),10)</f>
        <v>89.929088900649646</v>
      </c>
      <c r="F176" s="13">
        <f>-10*F$20*LOG(0.3/(4*PI()*F$21*$B$3),10)</f>
        <v>95.949688813929271</v>
      </c>
      <c r="G176" s="15">
        <f>-10*G$20*LOG(0.3/(4*PI()*G$21*$B$3),10)</f>
        <v>71.306714688805911</v>
      </c>
    </row>
    <row r="177" spans="1:15" x14ac:dyDescent="0.25">
      <c r="A177" s="11" t="s">
        <v>41</v>
      </c>
      <c r="B177" s="8"/>
      <c r="C177" s="48" t="s">
        <v>14</v>
      </c>
      <c r="D177" s="13">
        <f>-D175+D176</f>
        <v>-7.1018109692697777</v>
      </c>
      <c r="E177" s="13">
        <f>-E175+E176</f>
        <v>-1.0812110559901669</v>
      </c>
      <c r="F177" s="13">
        <f>-F175+F176</f>
        <v>4.9393888572894582</v>
      </c>
      <c r="G177" s="15">
        <f>-G175+G176</f>
        <v>-19.703585267833901</v>
      </c>
    </row>
    <row r="178" spans="1:15" x14ac:dyDescent="0.25">
      <c r="A178" s="11" t="s">
        <v>34</v>
      </c>
      <c r="B178" s="8"/>
      <c r="C178" s="48" t="s">
        <v>14</v>
      </c>
      <c r="D178" s="13">
        <f>D176+10*D$22*LOG(D$23/D$21,10)</f>
        <v>95.347628822601322</v>
      </c>
      <c r="E178" s="13">
        <f>E176+10*E$22*LOG(E$23/E$21,10)</f>
        <v>99.863078757561027</v>
      </c>
      <c r="F178" s="13">
        <f>F176+10*F$22*LOG(F$23/F$21,10)</f>
        <v>112.80736857111222</v>
      </c>
      <c r="G178" s="15">
        <f>G176+10*G$22*LOG(G$23/G$21,10)</f>
        <v>120.83034952357744</v>
      </c>
    </row>
    <row r="179" spans="1:15" x14ac:dyDescent="0.25">
      <c r="A179" s="11" t="s">
        <v>41</v>
      </c>
      <c r="B179" s="8"/>
      <c r="C179" s="48" t="s">
        <v>14</v>
      </c>
      <c r="D179" s="13">
        <f>-D175+D178</f>
        <v>4.3373288659615099</v>
      </c>
      <c r="E179" s="13">
        <f>-E175+E178</f>
        <v>8.8527788009212145</v>
      </c>
      <c r="F179" s="13">
        <f>-F175+F178</f>
        <v>21.797068614472408</v>
      </c>
      <c r="G179" s="15">
        <f>-G175+G178</f>
        <v>29.820049566937627</v>
      </c>
    </row>
    <row r="180" spans="1:15" ht="18.75" thickBot="1" x14ac:dyDescent="0.3">
      <c r="A180" s="17" t="s">
        <v>101</v>
      </c>
      <c r="B180" s="46"/>
      <c r="C180" s="55" t="s">
        <v>38</v>
      </c>
      <c r="D180" s="58">
        <f>IF(D179&lt;0,D$23*POWER(10,-D179/(10*D$24)),IF(D177&lt;0,D$21*POWER(10,-D177/(10*D$22)),0.3*POWER(10,D175/(10*D$20))/(4*PI()*$B$3)))</f>
        <v>98.416912489051938</v>
      </c>
      <c r="E180" s="58">
        <f>IF(E179&lt;0,E$23*POWER(10,-E179/(10*E$24)),IF(E177&lt;0,E$21*POWER(10,-E177/(10*E$22)),0.3*POWER(10,E175/(10*E$20))/(4*PI()*$B$3)))</f>
        <v>138.03014399330408</v>
      </c>
      <c r="F180" s="58">
        <f>IF(F179&lt;0,F$23*POWER(10,-F179/(10*F$24)),IF(F177&lt;0,F$21*POWER(10,-F177/(10*F$22)),0.3*POWER(10,F175/(10*F$20))/(4*PI()*$B$3)))</f>
        <v>144.96745760395694</v>
      </c>
      <c r="G180" s="59">
        <f>IF(G179&lt;0,G$23*POWER(10,-G179/(10*G$24)),IF(G177&lt;0,G$21*POWER(10,-G177/(10*G$22)),0.3*POWER(10,G175/(10*G$20))/(4*PI()*$B$3)))</f>
        <v>80.510713672399362</v>
      </c>
    </row>
    <row r="181" spans="1:15" ht="18" x14ac:dyDescent="0.25">
      <c r="A181" s="53"/>
      <c r="B181" s="52"/>
      <c r="C181" s="62"/>
      <c r="D181" s="63"/>
      <c r="E181" s="63"/>
      <c r="F181" s="63"/>
      <c r="G181" s="63"/>
    </row>
    <row r="182" spans="1:15" ht="14.45" customHeight="1" x14ac:dyDescent="0.25">
      <c r="A182" s="50" t="s">
        <v>133</v>
      </c>
    </row>
    <row r="183" spans="1:15" ht="15.75" thickBot="1" x14ac:dyDescent="0.3">
      <c r="A183" s="50" t="s">
        <v>46</v>
      </c>
      <c r="I183" s="101" t="s">
        <v>132</v>
      </c>
    </row>
    <row r="184" spans="1:15" ht="15.75" thickBot="1" x14ac:dyDescent="0.3">
      <c r="A184" s="1" t="s">
        <v>0</v>
      </c>
      <c r="B184" s="1">
        <v>5.85</v>
      </c>
      <c r="C184" s="1"/>
      <c r="D184" s="1" t="s">
        <v>1</v>
      </c>
      <c r="E184" s="1">
        <f>300000000/B184/10^9</f>
        <v>5.1282051282051287E-2</v>
      </c>
      <c r="F184" s="1"/>
      <c r="G184" s="1"/>
      <c r="J184" s="75"/>
      <c r="K184" s="76"/>
      <c r="L184" s="113" t="s">
        <v>128</v>
      </c>
      <c r="M184" s="113"/>
      <c r="N184" s="113"/>
      <c r="O184" s="114"/>
    </row>
    <row r="185" spans="1:15" x14ac:dyDescent="0.25">
      <c r="A185" s="2" t="s">
        <v>2</v>
      </c>
      <c r="B185" s="3" t="s">
        <v>3</v>
      </c>
      <c r="C185" s="3" t="s">
        <v>4</v>
      </c>
      <c r="D185" s="4" t="s">
        <v>5</v>
      </c>
      <c r="E185" s="4" t="s">
        <v>6</v>
      </c>
      <c r="F185" s="5" t="s">
        <v>7</v>
      </c>
      <c r="G185" s="6" t="s">
        <v>8</v>
      </c>
      <c r="J185" s="77"/>
      <c r="K185" s="71"/>
      <c r="L185" s="47" t="s">
        <v>5</v>
      </c>
      <c r="M185" s="47" t="s">
        <v>6</v>
      </c>
      <c r="N185" s="72" t="s">
        <v>7</v>
      </c>
      <c r="O185" s="78" t="s">
        <v>8</v>
      </c>
    </row>
    <row r="186" spans="1:15" ht="15" customHeight="1" x14ac:dyDescent="0.25">
      <c r="A186" s="7" t="s">
        <v>102</v>
      </c>
      <c r="B186" s="8"/>
      <c r="C186" s="9"/>
      <c r="D186" s="9"/>
      <c r="E186" s="9"/>
      <c r="F186" s="9"/>
      <c r="G186" s="10"/>
      <c r="J186" s="115" t="s">
        <v>93</v>
      </c>
      <c r="K186" s="73" t="s">
        <v>91</v>
      </c>
      <c r="L186" s="74">
        <f>D217</f>
        <v>4.5734141042918823</v>
      </c>
      <c r="M186" s="74">
        <f>E217</f>
        <v>4.5734141042918823</v>
      </c>
      <c r="N186" s="74">
        <f>F217</f>
        <v>4.5734141042918823</v>
      </c>
      <c r="O186" s="74">
        <f>G217</f>
        <v>4.5734141042918823</v>
      </c>
    </row>
    <row r="187" spans="1:15" x14ac:dyDescent="0.25">
      <c r="A187" s="11" t="s">
        <v>9</v>
      </c>
      <c r="B187" s="12">
        <v>20</v>
      </c>
      <c r="C187" s="9" t="s">
        <v>10</v>
      </c>
      <c r="D187" s="13">
        <f>B187</f>
        <v>20</v>
      </c>
      <c r="E187" s="13">
        <f>D187</f>
        <v>20</v>
      </c>
      <c r="F187" s="13">
        <f>E187</f>
        <v>20</v>
      </c>
      <c r="G187" s="49">
        <f>F187</f>
        <v>20</v>
      </c>
      <c r="J187" s="116"/>
      <c r="K187" s="47" t="s">
        <v>92</v>
      </c>
      <c r="L187" s="74">
        <f>D226</f>
        <v>0.1446240525270118</v>
      </c>
      <c r="M187" s="74">
        <f>E226</f>
        <v>0.1446240525270118</v>
      </c>
      <c r="N187" s="74">
        <f>F226</f>
        <v>0.1446240525270118</v>
      </c>
      <c r="O187" s="74">
        <f>G226</f>
        <v>0.1446240525270118</v>
      </c>
    </row>
    <row r="188" spans="1:15" x14ac:dyDescent="0.25">
      <c r="A188" s="11" t="s">
        <v>11</v>
      </c>
      <c r="B188" s="12">
        <v>14</v>
      </c>
      <c r="C188" s="9" t="s">
        <v>12</v>
      </c>
      <c r="D188" s="13">
        <f>$B188</f>
        <v>14</v>
      </c>
      <c r="E188" s="13">
        <f>$B188</f>
        <v>14</v>
      </c>
      <c r="F188" s="13">
        <f>$B188</f>
        <v>14</v>
      </c>
      <c r="G188" s="15">
        <f>$B188</f>
        <v>14</v>
      </c>
      <c r="J188" s="115" t="s">
        <v>94</v>
      </c>
      <c r="K188" s="73" t="s">
        <v>91</v>
      </c>
      <c r="L188" s="74">
        <f>D262</f>
        <v>111.02742403344669</v>
      </c>
      <c r="M188" s="74">
        <f>E262</f>
        <v>158.58710886709545</v>
      </c>
      <c r="N188" s="74">
        <f>F262</f>
        <v>182.28692740735912</v>
      </c>
      <c r="O188" s="74">
        <f>G262</f>
        <v>95.399537795601077</v>
      </c>
    </row>
    <row r="189" spans="1:15" ht="15" customHeight="1" x14ac:dyDescent="0.25">
      <c r="A189" s="11" t="s">
        <v>13</v>
      </c>
      <c r="B189" s="12">
        <v>0</v>
      </c>
      <c r="C189" s="9" t="s">
        <v>14</v>
      </c>
      <c r="D189" s="13">
        <f>$B189</f>
        <v>0</v>
      </c>
      <c r="E189" s="13">
        <f t="shared" ref="E189:G190" si="20">$B189</f>
        <v>0</v>
      </c>
      <c r="F189" s="13">
        <f t="shared" si="20"/>
        <v>0</v>
      </c>
      <c r="G189" s="15">
        <f t="shared" si="20"/>
        <v>0</v>
      </c>
      <c r="J189" s="116"/>
      <c r="K189" s="47" t="s">
        <v>92</v>
      </c>
      <c r="L189" s="74">
        <f>D271</f>
        <v>5.7644187828102584</v>
      </c>
      <c r="M189" s="74">
        <f>E271</f>
        <v>5.7644187828102584</v>
      </c>
      <c r="N189" s="74">
        <f>F271</f>
        <v>5.7644187828102584</v>
      </c>
      <c r="O189" s="74">
        <f>G271</f>
        <v>5.7644187828102584</v>
      </c>
    </row>
    <row r="190" spans="1:15" x14ac:dyDescent="0.25">
      <c r="A190" s="11" t="s">
        <v>15</v>
      </c>
      <c r="B190" s="12">
        <v>30</v>
      </c>
      <c r="C190" s="9" t="s">
        <v>14</v>
      </c>
      <c r="D190" s="13">
        <f>$B190</f>
        <v>30</v>
      </c>
      <c r="E190" s="13">
        <f t="shared" si="20"/>
        <v>30</v>
      </c>
      <c r="F190" s="13">
        <f t="shared" si="20"/>
        <v>30</v>
      </c>
      <c r="G190" s="15">
        <f t="shared" si="20"/>
        <v>30</v>
      </c>
      <c r="J190" s="116" t="s">
        <v>48</v>
      </c>
      <c r="K190" s="73" t="s">
        <v>91</v>
      </c>
      <c r="L190" s="74">
        <f>D307</f>
        <v>200.84810184166221</v>
      </c>
      <c r="M190" s="74">
        <f>E307</f>
        <v>324.20114166025877</v>
      </c>
      <c r="N190" s="74">
        <f>F307</f>
        <v>486.644974723377</v>
      </c>
      <c r="O190" s="74">
        <f>G307</f>
        <v>238.83533990626447</v>
      </c>
    </row>
    <row r="191" spans="1:15" x14ac:dyDescent="0.25">
      <c r="A191" s="11" t="s">
        <v>16</v>
      </c>
      <c r="B191" s="16">
        <v>24</v>
      </c>
      <c r="C191" s="9" t="s">
        <v>17</v>
      </c>
      <c r="D191" s="13">
        <f>B191</f>
        <v>24</v>
      </c>
      <c r="E191" s="13">
        <f>D191</f>
        <v>24</v>
      </c>
      <c r="F191" s="13">
        <f>E191</f>
        <v>24</v>
      </c>
      <c r="G191" s="15">
        <f>F191</f>
        <v>24</v>
      </c>
      <c r="J191" s="116"/>
      <c r="K191" s="47" t="s">
        <v>92</v>
      </c>
      <c r="L191" s="74">
        <f>D316</f>
        <v>19.897620989022542</v>
      </c>
      <c r="M191" s="74">
        <f>E316</f>
        <v>19.897620989022542</v>
      </c>
      <c r="N191" s="74">
        <f>F316</f>
        <v>19.897620989022542</v>
      </c>
      <c r="O191" s="74">
        <f>G316</f>
        <v>18.492152983022301</v>
      </c>
    </row>
    <row r="192" spans="1:15" ht="15.75" customHeight="1" thickBot="1" x14ac:dyDescent="0.3">
      <c r="A192" s="17" t="s">
        <v>110</v>
      </c>
      <c r="B192" s="18"/>
      <c r="C192" s="19" t="s">
        <v>18</v>
      </c>
      <c r="D192" s="18">
        <f>D188-SUM(D189:D191)-10*LOG10(D187/1)</f>
        <v>-53.010299956639813</v>
      </c>
      <c r="E192" s="18">
        <f>E188-SUM(E189:E191)-10*LOG10(E187/1)</f>
        <v>-53.010299956639813</v>
      </c>
      <c r="F192" s="18">
        <f>F188-SUM(F189:F191)-10*LOG10(F187/1)</f>
        <v>-53.010299956639813</v>
      </c>
      <c r="G192" s="32">
        <f>G188-SUM(G189:G191)-10*LOG10(G187/1)</f>
        <v>-53.010299956639813</v>
      </c>
      <c r="J192" s="116" t="s">
        <v>50</v>
      </c>
      <c r="K192" s="73" t="s">
        <v>91</v>
      </c>
      <c r="L192" s="74">
        <f>D352</f>
        <v>111.02742403344669</v>
      </c>
      <c r="M192" s="74">
        <f>E352</f>
        <v>158.58710886709545</v>
      </c>
      <c r="N192" s="74">
        <f>F352</f>
        <v>182.28692740735912</v>
      </c>
      <c r="O192" s="74">
        <f>G352</f>
        <v>95.399537795601077</v>
      </c>
    </row>
    <row r="193" spans="1:15" ht="15.75" thickBot="1" x14ac:dyDescent="0.3">
      <c r="A193" s="20"/>
      <c r="B193" s="21"/>
      <c r="C193" s="22"/>
      <c r="D193" s="23"/>
      <c r="E193" s="24"/>
      <c r="F193" s="25"/>
      <c r="G193" s="1"/>
      <c r="J193" s="117"/>
      <c r="K193" s="55" t="s">
        <v>92</v>
      </c>
      <c r="L193" s="80">
        <f>D361</f>
        <v>5.7644187828102584</v>
      </c>
      <c r="M193" s="80">
        <f>E361</f>
        <v>5.7644187828102584</v>
      </c>
      <c r="N193" s="80">
        <f>F361</f>
        <v>5.7644187828102584</v>
      </c>
      <c r="O193" s="80">
        <f>G361</f>
        <v>5.7644187828102584</v>
      </c>
    </row>
    <row r="194" spans="1:15" x14ac:dyDescent="0.25">
      <c r="A194" s="26" t="s">
        <v>61</v>
      </c>
      <c r="B194" s="27"/>
      <c r="C194" s="28"/>
      <c r="D194" s="27"/>
      <c r="E194" s="27"/>
      <c r="F194" s="27"/>
      <c r="G194" s="29"/>
    </row>
    <row r="195" spans="1:15" ht="15" customHeight="1" x14ac:dyDescent="0.25">
      <c r="A195" s="7" t="s">
        <v>19</v>
      </c>
      <c r="B195" s="82">
        <v>1</v>
      </c>
      <c r="C195" s="9" t="s">
        <v>10</v>
      </c>
      <c r="D195" s="37">
        <f t="shared" ref="D195:G197" si="21">$B195</f>
        <v>1</v>
      </c>
      <c r="E195" s="37">
        <f t="shared" si="21"/>
        <v>1</v>
      </c>
      <c r="F195" s="37">
        <f t="shared" si="21"/>
        <v>1</v>
      </c>
      <c r="G195" s="38">
        <f t="shared" si="21"/>
        <v>1</v>
      </c>
    </row>
    <row r="196" spans="1:15" x14ac:dyDescent="0.25">
      <c r="A196" s="11" t="s">
        <v>20</v>
      </c>
      <c r="B196" s="82">
        <v>-84</v>
      </c>
      <c r="C196" s="9" t="s">
        <v>12</v>
      </c>
      <c r="D196" s="13">
        <f t="shared" si="21"/>
        <v>-84</v>
      </c>
      <c r="E196" s="13">
        <f t="shared" si="21"/>
        <v>-84</v>
      </c>
      <c r="F196" s="13">
        <f t="shared" si="21"/>
        <v>-84</v>
      </c>
      <c r="G196" s="15">
        <f t="shared" si="21"/>
        <v>-84</v>
      </c>
    </row>
    <row r="197" spans="1:15" x14ac:dyDescent="0.25">
      <c r="A197" s="11" t="s">
        <v>21</v>
      </c>
      <c r="B197" s="82">
        <v>0</v>
      </c>
      <c r="C197" s="9" t="s">
        <v>17</v>
      </c>
      <c r="D197" s="13">
        <f t="shared" si="21"/>
        <v>0</v>
      </c>
      <c r="E197" s="13">
        <f t="shared" si="21"/>
        <v>0</v>
      </c>
      <c r="F197" s="13">
        <f t="shared" si="21"/>
        <v>0</v>
      </c>
      <c r="G197" s="15">
        <f t="shared" si="21"/>
        <v>0</v>
      </c>
    </row>
    <row r="198" spans="1:15" ht="15.75" customHeight="1" thickBot="1" x14ac:dyDescent="0.3">
      <c r="A198" s="17" t="s">
        <v>63</v>
      </c>
      <c r="B198" s="31"/>
      <c r="C198" s="19" t="s">
        <v>18</v>
      </c>
      <c r="D198" s="18">
        <f>D196-10*LOG(D195,10)-D197</f>
        <v>-84</v>
      </c>
      <c r="E198" s="18">
        <f>E196-10*LOG(E195,10)-E197</f>
        <v>-84</v>
      </c>
      <c r="F198" s="18">
        <f>F196-10*LOG(F195,10)-F197</f>
        <v>-84</v>
      </c>
      <c r="G198" s="32">
        <f>G196-10*LOG(G195,10)-G197</f>
        <v>-84</v>
      </c>
    </row>
    <row r="199" spans="1:15" ht="15.75" thickBot="1" x14ac:dyDescent="0.3">
      <c r="A199" s="20"/>
      <c r="B199" s="23"/>
      <c r="C199" s="22"/>
      <c r="D199" s="23"/>
      <c r="E199" s="24"/>
      <c r="F199" s="25"/>
      <c r="G199" s="1"/>
    </row>
    <row r="200" spans="1:15" x14ac:dyDescent="0.25">
      <c r="A200" s="26" t="s">
        <v>22</v>
      </c>
      <c r="B200" s="33"/>
      <c r="C200" s="34"/>
      <c r="D200" s="33"/>
      <c r="E200" s="33"/>
      <c r="F200" s="33"/>
      <c r="G200" s="29"/>
    </row>
    <row r="201" spans="1:15" ht="15" customHeight="1" x14ac:dyDescent="0.25">
      <c r="A201" s="11" t="s">
        <v>23</v>
      </c>
      <c r="B201" s="35"/>
      <c r="C201" s="36"/>
      <c r="D201" s="37">
        <v>2</v>
      </c>
      <c r="E201" s="37">
        <v>2</v>
      </c>
      <c r="F201" s="37">
        <v>2</v>
      </c>
      <c r="G201" s="38">
        <v>2</v>
      </c>
    </row>
    <row r="202" spans="1:15" x14ac:dyDescent="0.25">
      <c r="A202" s="11" t="s">
        <v>24</v>
      </c>
      <c r="B202" s="35"/>
      <c r="C202" s="36"/>
      <c r="D202" s="13">
        <v>64</v>
      </c>
      <c r="E202" s="13">
        <v>128</v>
      </c>
      <c r="F202" s="13">
        <v>256</v>
      </c>
      <c r="G202" s="15">
        <v>15</v>
      </c>
    </row>
    <row r="203" spans="1:15" x14ac:dyDescent="0.25">
      <c r="A203" s="11" t="s">
        <v>25</v>
      </c>
      <c r="B203" s="35"/>
      <c r="C203" s="36"/>
      <c r="D203" s="37">
        <v>3.8</v>
      </c>
      <c r="E203" s="37">
        <v>3.3</v>
      </c>
      <c r="F203" s="37">
        <v>2.8</v>
      </c>
      <c r="G203" s="38">
        <v>2.7</v>
      </c>
    </row>
    <row r="204" spans="1:15" x14ac:dyDescent="0.25">
      <c r="A204" s="11" t="s">
        <v>26</v>
      </c>
      <c r="B204" s="35"/>
      <c r="C204" s="36"/>
      <c r="D204" s="13">
        <v>128</v>
      </c>
      <c r="E204" s="13">
        <v>256</v>
      </c>
      <c r="F204" s="13">
        <v>1024</v>
      </c>
      <c r="G204" s="15">
        <v>1024</v>
      </c>
    </row>
    <row r="205" spans="1:15" ht="15.75" customHeight="1" thickBot="1" x14ac:dyDescent="0.3">
      <c r="A205" s="39" t="s">
        <v>27</v>
      </c>
      <c r="B205" s="18"/>
      <c r="C205" s="19"/>
      <c r="D205" s="40">
        <v>4.3</v>
      </c>
      <c r="E205" s="40">
        <v>3.8</v>
      </c>
      <c r="F205" s="40">
        <v>3.3</v>
      </c>
      <c r="G205" s="41">
        <v>2.7</v>
      </c>
    </row>
    <row r="206" spans="1:15" ht="15.75" thickBot="1" x14ac:dyDescent="0.3">
      <c r="A206" s="1"/>
      <c r="B206" s="1"/>
      <c r="C206" s="1"/>
      <c r="D206" s="1"/>
      <c r="E206" s="1"/>
      <c r="F206" s="1"/>
      <c r="G206" s="1"/>
    </row>
    <row r="207" spans="1:15" x14ac:dyDescent="0.25">
      <c r="A207" s="26" t="s">
        <v>28</v>
      </c>
      <c r="B207" s="27"/>
      <c r="C207" s="28"/>
      <c r="D207" s="27"/>
      <c r="E207" s="27"/>
      <c r="F207" s="27"/>
      <c r="G207" s="29"/>
    </row>
    <row r="208" spans="1:15" ht="15" customHeight="1" x14ac:dyDescent="0.25">
      <c r="A208" s="11" t="s">
        <v>29</v>
      </c>
      <c r="B208" s="12">
        <v>6</v>
      </c>
      <c r="C208" s="9" t="s">
        <v>14</v>
      </c>
      <c r="D208" s="13">
        <f>$B$27</f>
        <v>6</v>
      </c>
      <c r="E208" s="13">
        <f>$B$27</f>
        <v>6</v>
      </c>
      <c r="F208" s="13">
        <f>$B$27</f>
        <v>6</v>
      </c>
      <c r="G208" s="15">
        <f>$B$27</f>
        <v>6</v>
      </c>
    </row>
    <row r="209" spans="1:7" x14ac:dyDescent="0.25">
      <c r="A209" s="7" t="s">
        <v>30</v>
      </c>
      <c r="B209" s="35"/>
      <c r="C209" s="36" t="s">
        <v>18</v>
      </c>
      <c r="D209" s="35">
        <f>D198-D208</f>
        <v>-90</v>
      </c>
      <c r="E209" s="35">
        <f>E198-E208</f>
        <v>-90</v>
      </c>
      <c r="F209" s="35">
        <f>F198-F208</f>
        <v>-90</v>
      </c>
      <c r="G209" s="42">
        <f>G198-G208</f>
        <v>-90</v>
      </c>
    </row>
    <row r="210" spans="1:7" x14ac:dyDescent="0.25">
      <c r="A210" s="11" t="s">
        <v>98</v>
      </c>
      <c r="B210" s="8"/>
      <c r="C210" s="9"/>
      <c r="D210" s="13"/>
      <c r="E210" s="13"/>
      <c r="F210" s="13"/>
      <c r="G210" s="15"/>
    </row>
    <row r="211" spans="1:7" ht="15" customHeight="1" x14ac:dyDescent="0.25">
      <c r="A211" s="43" t="s">
        <v>32</v>
      </c>
      <c r="B211" s="44"/>
      <c r="C211" s="9" t="s">
        <v>18</v>
      </c>
      <c r="D211" s="13">
        <f>D209-D191</f>
        <v>-114</v>
      </c>
      <c r="E211" s="13">
        <f>E209-E191</f>
        <v>-114</v>
      </c>
      <c r="F211" s="13">
        <f>F209-F191</f>
        <v>-114</v>
      </c>
      <c r="G211" s="15">
        <f>G209-G191</f>
        <v>-114</v>
      </c>
    </row>
    <row r="212" spans="1:7" x14ac:dyDescent="0.25">
      <c r="A212" s="7" t="s">
        <v>39</v>
      </c>
      <c r="B212" s="13"/>
      <c r="C212" s="47" t="s">
        <v>14</v>
      </c>
      <c r="D212" s="35">
        <f>-D211+D192</f>
        <v>60.989700043360187</v>
      </c>
      <c r="E212" s="35">
        <f>-E211+E192</f>
        <v>60.989700043360187</v>
      </c>
      <c r="F212" s="35">
        <f>-F211+F192</f>
        <v>60.989700043360187</v>
      </c>
      <c r="G212" s="42">
        <f>-G211+G192</f>
        <v>60.989700043360187</v>
      </c>
    </row>
    <row r="213" spans="1:7" x14ac:dyDescent="0.25">
      <c r="A213" s="11" t="s">
        <v>33</v>
      </c>
      <c r="B213" s="8"/>
      <c r="C213" s="48" t="s">
        <v>14</v>
      </c>
      <c r="D213" s="13">
        <f>-10*D201*LOG(0.3/(4*PI()*D202*$B$3),10)</f>
        <v>83.908488987370035</v>
      </c>
      <c r="E213" s="13">
        <f>-10*E201*LOG(0.3/(4*PI()*E202*$B$3),10)</f>
        <v>89.929088900649646</v>
      </c>
      <c r="F213" s="13">
        <f>-10*F201*LOG(0.3/(4*PI()*F202*$B$3),10)</f>
        <v>95.949688813929271</v>
      </c>
      <c r="G213" s="15">
        <f>-10*G201*LOG(0.3/(4*PI()*G202*$B$3),10)</f>
        <v>71.306714688805911</v>
      </c>
    </row>
    <row r="214" spans="1:7" ht="15" customHeight="1" x14ac:dyDescent="0.25">
      <c r="A214" s="11" t="s">
        <v>41</v>
      </c>
      <c r="B214" s="8"/>
      <c r="C214" s="48" t="s">
        <v>14</v>
      </c>
      <c r="D214" s="13">
        <f>-D212+D213</f>
        <v>22.918788944009847</v>
      </c>
      <c r="E214" s="13">
        <f>-E212+E213</f>
        <v>28.939388857289458</v>
      </c>
      <c r="F214" s="13">
        <f>-F212+F213</f>
        <v>34.959988770569083</v>
      </c>
      <c r="G214" s="15">
        <f>-G212+G213</f>
        <v>10.317014645445724</v>
      </c>
    </row>
    <row r="215" spans="1:7" x14ac:dyDescent="0.25">
      <c r="A215" s="11" t="s">
        <v>34</v>
      </c>
      <c r="B215" s="8"/>
      <c r="C215" s="48" t="s">
        <v>14</v>
      </c>
      <c r="D215" s="13">
        <f>D213+10*D203*LOG(D204/D202,10)</f>
        <v>95.347628822601322</v>
      </c>
      <c r="E215" s="13">
        <f>E213+10*E203*LOG(E204/E202,10)</f>
        <v>99.863078757561027</v>
      </c>
      <c r="F215" s="13">
        <f>F213+10*F203*LOG(F204/F202,10)</f>
        <v>112.80736857111222</v>
      </c>
      <c r="G215" s="15">
        <f>G213+10*G203*LOG(G204/G202,10)</f>
        <v>120.83034952357744</v>
      </c>
    </row>
    <row r="216" spans="1:7" x14ac:dyDescent="0.25">
      <c r="A216" s="11" t="s">
        <v>41</v>
      </c>
      <c r="B216" s="8"/>
      <c r="C216" s="48" t="s">
        <v>14</v>
      </c>
      <c r="D216" s="13">
        <f>-D212+D215</f>
        <v>34.357928779241135</v>
      </c>
      <c r="E216" s="13">
        <f>-E212+E215</f>
        <v>38.87337871420084</v>
      </c>
      <c r="F216" s="13">
        <f>-F212+F215</f>
        <v>51.817668527752033</v>
      </c>
      <c r="G216" s="15">
        <f>-G212+G215</f>
        <v>59.840649480217252</v>
      </c>
    </row>
    <row r="217" spans="1:7" ht="18" customHeight="1" x14ac:dyDescent="0.25">
      <c r="A217" s="7" t="s">
        <v>99</v>
      </c>
      <c r="B217" s="44"/>
      <c r="C217" s="47" t="s">
        <v>14</v>
      </c>
      <c r="D217" s="56">
        <f>IF(D216&lt;0,D$23*POWER(10,-D216/(10*D$24)),IF(D214&lt;0,D$21*POWER(10,-D214/(10*D$22)),0.3*POWER(10,D212/(10*D$20))/(4*PI()*$B$3)))</f>
        <v>4.5734141042918823</v>
      </c>
      <c r="E217" s="56">
        <f>IF(E216&lt;0,E$23*POWER(10,-E216/(10*E$24)),IF(E214&lt;0,E$21*POWER(10,-E214/(10*E$22)),0.3*POWER(10,E212/(10*E$20))/(4*PI()*$B$3)))</f>
        <v>4.5734141042918823</v>
      </c>
      <c r="F217" s="56">
        <f>IF(F216&lt;0,F$23*POWER(10,-F216/(10*F$24)),IF(F214&lt;0,F$21*POWER(10,-F214/(10*F$22)),0.3*POWER(10,F212/(10*F$20))/(4*PI()*$B$3)))</f>
        <v>4.5734141042918823</v>
      </c>
      <c r="G217" s="57">
        <f>IF(G216&lt;0,G$23*POWER(10,-G216/(10*G$24)),IF(G214&lt;0,G$21*POWER(10,-G214/(10*G$22)),0.3*POWER(10,G212/(10*G$20))/(4*PI()*$B$3)))</f>
        <v>4.5734141042918823</v>
      </c>
    </row>
    <row r="218" spans="1:7" x14ac:dyDescent="0.25">
      <c r="A218" s="11" t="s">
        <v>100</v>
      </c>
      <c r="B218" s="8"/>
      <c r="C218" s="9"/>
      <c r="D218" s="13"/>
      <c r="E218" s="13"/>
      <c r="F218" s="13"/>
      <c r="G218" s="15"/>
    </row>
    <row r="219" spans="1:7" x14ac:dyDescent="0.25">
      <c r="A219" s="11" t="s">
        <v>40</v>
      </c>
      <c r="B219" s="16">
        <v>30</v>
      </c>
      <c r="C219" s="48" t="s">
        <v>14</v>
      </c>
      <c r="D219" s="13">
        <f>$B219</f>
        <v>30</v>
      </c>
      <c r="E219" s="13">
        <f>$B219</f>
        <v>30</v>
      </c>
      <c r="F219" s="13">
        <f>$B219</f>
        <v>30</v>
      </c>
      <c r="G219" s="15">
        <f>$B219</f>
        <v>30</v>
      </c>
    </row>
    <row r="220" spans="1:7" x14ac:dyDescent="0.25">
      <c r="A220" s="43" t="s">
        <v>32</v>
      </c>
      <c r="B220" s="8"/>
      <c r="C220" s="48" t="s">
        <v>18</v>
      </c>
      <c r="D220" s="13">
        <f>D211+D219</f>
        <v>-84</v>
      </c>
      <c r="E220" s="13">
        <f>E211+E219</f>
        <v>-84</v>
      </c>
      <c r="F220" s="13">
        <f>F211+F219</f>
        <v>-84</v>
      </c>
      <c r="G220" s="15">
        <f>G211+G219</f>
        <v>-84</v>
      </c>
    </row>
    <row r="221" spans="1:7" x14ac:dyDescent="0.25">
      <c r="A221" s="7" t="s">
        <v>39</v>
      </c>
      <c r="B221" s="45"/>
      <c r="C221" s="47" t="s">
        <v>14</v>
      </c>
      <c r="D221" s="35">
        <f>-D220+D192</f>
        <v>30.989700043360187</v>
      </c>
      <c r="E221" s="35">
        <f>-E220+E192</f>
        <v>30.989700043360187</v>
      </c>
      <c r="F221" s="35">
        <f>-F220+F192</f>
        <v>30.989700043360187</v>
      </c>
      <c r="G221" s="42">
        <f>-G220+G192</f>
        <v>30.989700043360187</v>
      </c>
    </row>
    <row r="222" spans="1:7" x14ac:dyDescent="0.25">
      <c r="A222" s="11" t="s">
        <v>33</v>
      </c>
      <c r="B222" s="8"/>
      <c r="C222" s="48" t="s">
        <v>14</v>
      </c>
      <c r="D222" s="13">
        <f>-10*D$20*LOG(0.3/(4*PI()*D$21*$B$3),10)</f>
        <v>83.908488987370035</v>
      </c>
      <c r="E222" s="13">
        <f>-10*E$20*LOG(0.3/(4*PI()*E$21*$B$3),10)</f>
        <v>89.929088900649646</v>
      </c>
      <c r="F222" s="13">
        <f>-10*F$20*LOG(0.3/(4*PI()*F$21*$B$3),10)</f>
        <v>95.949688813929271</v>
      </c>
      <c r="G222" s="15">
        <f>-10*G$20*LOG(0.3/(4*PI()*G$21*$B$3),10)</f>
        <v>71.306714688805911</v>
      </c>
    </row>
    <row r="223" spans="1:7" x14ac:dyDescent="0.25">
      <c r="A223" s="11" t="s">
        <v>41</v>
      </c>
      <c r="B223" s="8"/>
      <c r="C223" s="48" t="s">
        <v>14</v>
      </c>
      <c r="D223" s="13">
        <f>-D221+D222</f>
        <v>52.918788944009847</v>
      </c>
      <c r="E223" s="13">
        <f>-E221+E222</f>
        <v>58.939388857289458</v>
      </c>
      <c r="F223" s="13">
        <f>-F221+F222</f>
        <v>64.959988770569083</v>
      </c>
      <c r="G223" s="15">
        <f>-G221+G222</f>
        <v>40.317014645445724</v>
      </c>
    </row>
    <row r="224" spans="1:7" ht="15" customHeight="1" x14ac:dyDescent="0.25">
      <c r="A224" s="11" t="s">
        <v>34</v>
      </c>
      <c r="B224" s="8"/>
      <c r="C224" s="48" t="s">
        <v>14</v>
      </c>
      <c r="D224" s="13">
        <f>D222+10*D$22*LOG(D$23/D$21,10)</f>
        <v>95.347628822601322</v>
      </c>
      <c r="E224" s="13">
        <f>E222+10*E$22*LOG(E$23/E$21,10)</f>
        <v>99.863078757561027</v>
      </c>
      <c r="F224" s="13">
        <f>F222+10*F$22*LOG(F$23/F$21,10)</f>
        <v>112.80736857111222</v>
      </c>
      <c r="G224" s="15">
        <f>G222+10*G$22*LOG(G$23/G$21,10)</f>
        <v>120.83034952357744</v>
      </c>
    </row>
    <row r="225" spans="1:7" x14ac:dyDescent="0.25">
      <c r="A225" s="11" t="s">
        <v>41</v>
      </c>
      <c r="B225" s="8"/>
      <c r="C225" s="48" t="s">
        <v>14</v>
      </c>
      <c r="D225" s="13">
        <f>-D221+D224</f>
        <v>64.357928779241135</v>
      </c>
      <c r="E225" s="13">
        <f>-E221+E224</f>
        <v>68.87337871420084</v>
      </c>
      <c r="F225" s="13">
        <f>-F221+F224</f>
        <v>81.817668527752033</v>
      </c>
      <c r="G225" s="15">
        <f>-G221+G224</f>
        <v>89.840649480217252</v>
      </c>
    </row>
    <row r="226" spans="1:7" ht="18.75" thickBot="1" x14ac:dyDescent="0.3">
      <c r="A226" s="17" t="s">
        <v>101</v>
      </c>
      <c r="B226" s="46"/>
      <c r="C226" s="55" t="s">
        <v>38</v>
      </c>
      <c r="D226" s="58">
        <f>IF(D225&lt;0,D$23*POWER(10,-D225/(10*D$24)),IF(D223&lt;0,D$21*POWER(10,-D223/(10*D$22)),0.3*POWER(10,D221/(10*D$20))/(4*PI()*$B$3)))</f>
        <v>0.1446240525270118</v>
      </c>
      <c r="E226" s="58">
        <f>IF(E225&lt;0,E$23*POWER(10,-E225/(10*E$24)),IF(E223&lt;0,E$21*POWER(10,-E223/(10*E$22)),0.3*POWER(10,E221/(10*E$20))/(4*PI()*$B$3)))</f>
        <v>0.1446240525270118</v>
      </c>
      <c r="F226" s="58">
        <f>IF(F225&lt;0,F$23*POWER(10,-F225/(10*F$24)),IF(F223&lt;0,F$21*POWER(10,-F223/(10*F$22)),0.3*POWER(10,F221/(10*F$20))/(4*PI()*$B$3)))</f>
        <v>0.1446240525270118</v>
      </c>
      <c r="G226" s="59">
        <f>IF(G225&lt;0,G$23*POWER(10,-G225/(10*G$24)),IF(G223&lt;0,G$21*POWER(10,-G223/(10*G$22)),0.3*POWER(10,G221/(10*G$20))/(4*PI()*$B$3)))</f>
        <v>0.1446240525270118</v>
      </c>
    </row>
    <row r="227" spans="1:7" ht="18" customHeight="1" x14ac:dyDescent="0.25">
      <c r="A227" s="53"/>
      <c r="B227" s="52"/>
      <c r="C227" s="62"/>
      <c r="D227" s="63"/>
      <c r="E227" s="63"/>
      <c r="F227" s="63"/>
      <c r="G227" s="63"/>
    </row>
    <row r="228" spans="1:7" ht="18" x14ac:dyDescent="0.25">
      <c r="A228" s="53" t="s">
        <v>108</v>
      </c>
      <c r="B228" s="52"/>
      <c r="C228" s="53"/>
      <c r="D228" s="63"/>
      <c r="E228" s="63"/>
      <c r="F228" s="63"/>
      <c r="G228" s="63"/>
    </row>
    <row r="229" spans="1:7" ht="15.75" thickBot="1" x14ac:dyDescent="0.3">
      <c r="A229" s="1" t="s">
        <v>0</v>
      </c>
      <c r="B229" s="1">
        <v>5.85</v>
      </c>
      <c r="C229" s="1"/>
      <c r="D229" s="1" t="s">
        <v>1</v>
      </c>
      <c r="E229" s="1">
        <f>300000000/B229/10^9</f>
        <v>5.1282051282051287E-2</v>
      </c>
      <c r="F229" s="1"/>
      <c r="G229" s="1"/>
    </row>
    <row r="230" spans="1:7" ht="15" customHeight="1" x14ac:dyDescent="0.25">
      <c r="A230" s="2" t="s">
        <v>2</v>
      </c>
      <c r="B230" s="3" t="s">
        <v>3</v>
      </c>
      <c r="C230" s="3" t="s">
        <v>4</v>
      </c>
      <c r="D230" s="4" t="s">
        <v>5</v>
      </c>
      <c r="E230" s="4" t="s">
        <v>6</v>
      </c>
      <c r="F230" s="5" t="s">
        <v>7</v>
      </c>
      <c r="G230" s="6" t="s">
        <v>8</v>
      </c>
    </row>
    <row r="231" spans="1:7" x14ac:dyDescent="0.25">
      <c r="A231" s="7" t="s">
        <v>102</v>
      </c>
      <c r="B231" s="8"/>
      <c r="C231" s="9"/>
      <c r="D231" s="9"/>
      <c r="E231" s="9"/>
      <c r="F231" s="9"/>
      <c r="G231" s="10"/>
    </row>
    <row r="232" spans="1:7" x14ac:dyDescent="0.25">
      <c r="A232" s="11" t="s">
        <v>9</v>
      </c>
      <c r="B232" s="12">
        <v>20</v>
      </c>
      <c r="C232" s="9" t="s">
        <v>10</v>
      </c>
      <c r="D232" s="13">
        <f>B232</f>
        <v>20</v>
      </c>
      <c r="E232" s="13">
        <f>D232</f>
        <v>20</v>
      </c>
      <c r="F232" s="13">
        <f>E232</f>
        <v>20</v>
      </c>
      <c r="G232" s="49">
        <f>F232</f>
        <v>20</v>
      </c>
    </row>
    <row r="233" spans="1:7" ht="15" customHeight="1" x14ac:dyDescent="0.25">
      <c r="A233" s="11" t="s">
        <v>11</v>
      </c>
      <c r="B233" s="12">
        <v>14</v>
      </c>
      <c r="C233" s="9" t="s">
        <v>12</v>
      </c>
      <c r="D233" s="13">
        <f>$B233</f>
        <v>14</v>
      </c>
      <c r="E233" s="13">
        <f>$B233</f>
        <v>14</v>
      </c>
      <c r="F233" s="13">
        <f>$B233</f>
        <v>14</v>
      </c>
      <c r="G233" s="15">
        <f>$B233</f>
        <v>14</v>
      </c>
    </row>
    <row r="234" spans="1:7" x14ac:dyDescent="0.25">
      <c r="A234" s="11" t="s">
        <v>13</v>
      </c>
      <c r="B234" s="12">
        <v>0</v>
      </c>
      <c r="C234" s="9" t="s">
        <v>14</v>
      </c>
      <c r="D234" s="13">
        <f>$B234</f>
        <v>0</v>
      </c>
      <c r="E234" s="13">
        <f t="shared" ref="E234:G235" si="22">$B234</f>
        <v>0</v>
      </c>
      <c r="F234" s="13">
        <f t="shared" si="22"/>
        <v>0</v>
      </c>
      <c r="G234" s="15">
        <f t="shared" si="22"/>
        <v>0</v>
      </c>
    </row>
    <row r="235" spans="1:7" x14ac:dyDescent="0.25">
      <c r="A235" s="11" t="s">
        <v>15</v>
      </c>
      <c r="B235" s="12">
        <v>15</v>
      </c>
      <c r="C235" s="9" t="s">
        <v>14</v>
      </c>
      <c r="D235" s="13">
        <f>$B235</f>
        <v>15</v>
      </c>
      <c r="E235" s="13">
        <f t="shared" si="22"/>
        <v>15</v>
      </c>
      <c r="F235" s="13">
        <f t="shared" si="22"/>
        <v>15</v>
      </c>
      <c r="G235" s="15">
        <f t="shared" si="22"/>
        <v>15</v>
      </c>
    </row>
    <row r="236" spans="1:7" ht="15" customHeight="1" x14ac:dyDescent="0.25">
      <c r="A236" s="11" t="s">
        <v>16</v>
      </c>
      <c r="B236" s="16">
        <v>24</v>
      </c>
      <c r="C236" s="9" t="s">
        <v>17</v>
      </c>
      <c r="D236" s="13">
        <f>B236</f>
        <v>24</v>
      </c>
      <c r="E236" s="13">
        <f>D236</f>
        <v>24</v>
      </c>
      <c r="F236" s="13">
        <f>E236</f>
        <v>24</v>
      </c>
      <c r="G236" s="15">
        <f>F236</f>
        <v>24</v>
      </c>
    </row>
    <row r="237" spans="1:7" ht="15.75" thickBot="1" x14ac:dyDescent="0.3">
      <c r="A237" s="17" t="s">
        <v>110</v>
      </c>
      <c r="B237" s="18"/>
      <c r="C237" s="19" t="s">
        <v>18</v>
      </c>
      <c r="D237" s="18">
        <f>D233-SUM(D234:D236)-10*LOG10(D232/1)</f>
        <v>-38.010299956639813</v>
      </c>
      <c r="E237" s="18">
        <f>E233-SUM(E234:E236)-10*LOG10(E232/1)</f>
        <v>-38.010299956639813</v>
      </c>
      <c r="F237" s="18">
        <f>F233-SUM(F234:F236)-10*LOG10(F232/1)</f>
        <v>-38.010299956639813</v>
      </c>
      <c r="G237" s="32">
        <f>G233-SUM(G234:G236)-10*LOG10(G232/1)</f>
        <v>-38.010299956639813</v>
      </c>
    </row>
    <row r="238" spans="1:7" ht="15.75" thickBot="1" x14ac:dyDescent="0.3">
      <c r="A238" s="20"/>
      <c r="B238" s="21"/>
      <c r="C238" s="22"/>
      <c r="D238" s="23"/>
      <c r="E238" s="24"/>
      <c r="F238" s="25"/>
      <c r="G238" s="1"/>
    </row>
    <row r="239" spans="1:7" x14ac:dyDescent="0.25">
      <c r="A239" s="26" t="s">
        <v>129</v>
      </c>
      <c r="B239" s="27"/>
      <c r="C239" s="28"/>
      <c r="D239" s="27"/>
      <c r="E239" s="27"/>
      <c r="F239" s="27"/>
      <c r="G239" s="29"/>
    </row>
    <row r="240" spans="1:7" x14ac:dyDescent="0.25">
      <c r="A240" s="7" t="s">
        <v>19</v>
      </c>
      <c r="B240" s="82">
        <v>20</v>
      </c>
      <c r="C240" s="9" t="s">
        <v>10</v>
      </c>
      <c r="D240" s="37">
        <f t="shared" ref="D240:G242" si="23">$B240</f>
        <v>20</v>
      </c>
      <c r="E240" s="37">
        <f t="shared" si="23"/>
        <v>20</v>
      </c>
      <c r="F240" s="37">
        <f t="shared" si="23"/>
        <v>20</v>
      </c>
      <c r="G240" s="38">
        <f t="shared" si="23"/>
        <v>20</v>
      </c>
    </row>
    <row r="241" spans="1:7" x14ac:dyDescent="0.25">
      <c r="A241" s="11" t="s">
        <v>20</v>
      </c>
      <c r="B241" s="82">
        <v>-88</v>
      </c>
      <c r="C241" s="9" t="s">
        <v>12</v>
      </c>
      <c r="D241" s="13">
        <f t="shared" si="23"/>
        <v>-88</v>
      </c>
      <c r="E241" s="13">
        <f t="shared" si="23"/>
        <v>-88</v>
      </c>
      <c r="F241" s="13">
        <f t="shared" si="23"/>
        <v>-88</v>
      </c>
      <c r="G241" s="15">
        <f t="shared" si="23"/>
        <v>-88</v>
      </c>
    </row>
    <row r="242" spans="1:7" x14ac:dyDescent="0.25">
      <c r="A242" s="11" t="s">
        <v>21</v>
      </c>
      <c r="B242" s="82">
        <v>0</v>
      </c>
      <c r="C242" s="9" t="s">
        <v>17</v>
      </c>
      <c r="D242" s="13">
        <f t="shared" si="23"/>
        <v>0</v>
      </c>
      <c r="E242" s="13">
        <f t="shared" si="23"/>
        <v>0</v>
      </c>
      <c r="F242" s="13">
        <f t="shared" si="23"/>
        <v>0</v>
      </c>
      <c r="G242" s="15">
        <f t="shared" si="23"/>
        <v>0</v>
      </c>
    </row>
    <row r="243" spans="1:7" ht="15.75" thickBot="1" x14ac:dyDescent="0.3">
      <c r="A243" s="17" t="s">
        <v>63</v>
      </c>
      <c r="B243" s="31"/>
      <c r="C243" s="19" t="s">
        <v>18</v>
      </c>
      <c r="D243" s="18">
        <f>D241-10*LOG(D240,10)-D242</f>
        <v>-101.01029995663981</v>
      </c>
      <c r="E243" s="18">
        <f>E241-10*LOG(E240,10)-E242</f>
        <v>-101.01029995663981</v>
      </c>
      <c r="F243" s="18">
        <f>F241-10*LOG(F240,10)-F242</f>
        <v>-101.01029995663981</v>
      </c>
      <c r="G243" s="32">
        <f>G241-10*LOG(G240,10)-G242</f>
        <v>-101.01029995663981</v>
      </c>
    </row>
    <row r="244" spans="1:7" ht="15.75" thickBot="1" x14ac:dyDescent="0.3">
      <c r="A244" s="20"/>
      <c r="B244" s="23"/>
      <c r="C244" s="22"/>
      <c r="D244" s="23"/>
      <c r="E244" s="24"/>
      <c r="F244" s="25"/>
      <c r="G244" s="1"/>
    </row>
    <row r="245" spans="1:7" x14ac:dyDescent="0.25">
      <c r="A245" s="26" t="s">
        <v>22</v>
      </c>
      <c r="B245" s="33"/>
      <c r="C245" s="34"/>
      <c r="D245" s="33"/>
      <c r="E245" s="33"/>
      <c r="F245" s="33"/>
      <c r="G245" s="29"/>
    </row>
    <row r="246" spans="1:7" x14ac:dyDescent="0.25">
      <c r="A246" s="11" t="s">
        <v>23</v>
      </c>
      <c r="B246" s="35"/>
      <c r="C246" s="36"/>
      <c r="D246" s="37">
        <v>2</v>
      </c>
      <c r="E246" s="37">
        <v>2</v>
      </c>
      <c r="F246" s="37">
        <v>2</v>
      </c>
      <c r="G246" s="38">
        <v>2</v>
      </c>
    </row>
    <row r="247" spans="1:7" x14ac:dyDescent="0.25">
      <c r="A247" s="11" t="s">
        <v>24</v>
      </c>
      <c r="B247" s="35"/>
      <c r="C247" s="36"/>
      <c r="D247" s="13">
        <v>64</v>
      </c>
      <c r="E247" s="13">
        <v>128</v>
      </c>
      <c r="F247" s="13">
        <v>256</v>
      </c>
      <c r="G247" s="15">
        <v>15</v>
      </c>
    </row>
    <row r="248" spans="1:7" x14ac:dyDescent="0.25">
      <c r="A248" s="11" t="s">
        <v>25</v>
      </c>
      <c r="B248" s="35"/>
      <c r="C248" s="36"/>
      <c r="D248" s="37">
        <v>3.8</v>
      </c>
      <c r="E248" s="37">
        <v>3.3</v>
      </c>
      <c r="F248" s="37">
        <v>2.8</v>
      </c>
      <c r="G248" s="38">
        <v>2.7</v>
      </c>
    </row>
    <row r="249" spans="1:7" x14ac:dyDescent="0.25">
      <c r="A249" s="11" t="s">
        <v>26</v>
      </c>
      <c r="B249" s="35"/>
      <c r="C249" s="36"/>
      <c r="D249" s="13">
        <v>128</v>
      </c>
      <c r="E249" s="13">
        <v>256</v>
      </c>
      <c r="F249" s="13">
        <v>1024</v>
      </c>
      <c r="G249" s="15">
        <v>1024</v>
      </c>
    </row>
    <row r="250" spans="1:7" ht="15.75" thickBot="1" x14ac:dyDescent="0.3">
      <c r="A250" s="39" t="s">
        <v>27</v>
      </c>
      <c r="B250" s="18"/>
      <c r="C250" s="19"/>
      <c r="D250" s="40">
        <v>4.3</v>
      </c>
      <c r="E250" s="40">
        <v>3.8</v>
      </c>
      <c r="F250" s="40">
        <v>3.3</v>
      </c>
      <c r="G250" s="41">
        <v>2.7</v>
      </c>
    </row>
    <row r="251" spans="1:7" ht="15.75" thickBot="1" x14ac:dyDescent="0.3">
      <c r="A251" s="1"/>
      <c r="B251" s="1"/>
      <c r="C251" s="1"/>
      <c r="D251" s="1"/>
      <c r="E251" s="1"/>
      <c r="F251" s="1"/>
      <c r="G251" s="1"/>
    </row>
    <row r="252" spans="1:7" x14ac:dyDescent="0.25">
      <c r="A252" s="26" t="s">
        <v>28</v>
      </c>
      <c r="B252" s="27"/>
      <c r="C252" s="28"/>
      <c r="D252" s="27"/>
      <c r="E252" s="27"/>
      <c r="F252" s="27"/>
      <c r="G252" s="29"/>
    </row>
    <row r="253" spans="1:7" x14ac:dyDescent="0.25">
      <c r="A253" s="11" t="s">
        <v>29</v>
      </c>
      <c r="B253" s="12">
        <v>6</v>
      </c>
      <c r="C253" s="9" t="s">
        <v>14</v>
      </c>
      <c r="D253" s="13">
        <f>$B$27</f>
        <v>6</v>
      </c>
      <c r="E253" s="13">
        <f>$B$27</f>
        <v>6</v>
      </c>
      <c r="F253" s="13">
        <f>$B$27</f>
        <v>6</v>
      </c>
      <c r="G253" s="15">
        <f>$B$27</f>
        <v>6</v>
      </c>
    </row>
    <row r="254" spans="1:7" x14ac:dyDescent="0.25">
      <c r="A254" s="7" t="s">
        <v>30</v>
      </c>
      <c r="B254" s="35"/>
      <c r="C254" s="36" t="s">
        <v>18</v>
      </c>
      <c r="D254" s="35">
        <f>D243-D253</f>
        <v>-107.01029995663981</v>
      </c>
      <c r="E254" s="35">
        <f>E243-E253</f>
        <v>-107.01029995663981</v>
      </c>
      <c r="F254" s="35">
        <f>F243-F253</f>
        <v>-107.01029995663981</v>
      </c>
      <c r="G254" s="42">
        <f>G243-G253</f>
        <v>-107.01029995663981</v>
      </c>
    </row>
    <row r="255" spans="1:7" x14ac:dyDescent="0.25">
      <c r="A255" s="11" t="s">
        <v>98</v>
      </c>
      <c r="B255" s="8"/>
      <c r="C255" s="9"/>
      <c r="D255" s="13"/>
      <c r="E255" s="13"/>
      <c r="F255" s="13"/>
      <c r="G255" s="15"/>
    </row>
    <row r="256" spans="1:7" x14ac:dyDescent="0.25">
      <c r="A256" s="43" t="s">
        <v>32</v>
      </c>
      <c r="B256" s="44"/>
      <c r="C256" s="9" t="s">
        <v>18</v>
      </c>
      <c r="D256" s="13">
        <f>D254-D236</f>
        <v>-131.01029995663981</v>
      </c>
      <c r="E256" s="13">
        <f>E254-E236</f>
        <v>-131.01029995663981</v>
      </c>
      <c r="F256" s="13">
        <f>F254-F236</f>
        <v>-131.01029995663981</v>
      </c>
      <c r="G256" s="15">
        <f>G254-G236</f>
        <v>-131.01029995663981</v>
      </c>
    </row>
    <row r="257" spans="1:7" x14ac:dyDescent="0.25">
      <c r="A257" s="7" t="s">
        <v>39</v>
      </c>
      <c r="B257" s="13"/>
      <c r="C257" s="47" t="s">
        <v>14</v>
      </c>
      <c r="D257" s="35">
        <f>-D256+D237</f>
        <v>93</v>
      </c>
      <c r="E257" s="35">
        <f>-E256+E237</f>
        <v>93</v>
      </c>
      <c r="F257" s="35">
        <f>-F256+F237</f>
        <v>93</v>
      </c>
      <c r="G257" s="42">
        <f>-G256+G237</f>
        <v>93</v>
      </c>
    </row>
    <row r="258" spans="1:7" x14ac:dyDescent="0.25">
      <c r="A258" s="11" t="s">
        <v>33</v>
      </c>
      <c r="B258" s="8"/>
      <c r="C258" s="48" t="s">
        <v>14</v>
      </c>
      <c r="D258" s="13">
        <f>-10*D246*LOG(0.3/(4*PI()*D247*$B$3),10)</f>
        <v>83.908488987370035</v>
      </c>
      <c r="E258" s="13">
        <f>-10*E246*LOG(0.3/(4*PI()*E247*$B$3),10)</f>
        <v>89.929088900649646</v>
      </c>
      <c r="F258" s="13">
        <f>-10*F246*LOG(0.3/(4*PI()*F247*$B$3),10)</f>
        <v>95.949688813929271</v>
      </c>
      <c r="G258" s="15">
        <f>-10*G246*LOG(0.3/(4*PI()*G247*$B$3),10)</f>
        <v>71.306714688805911</v>
      </c>
    </row>
    <row r="259" spans="1:7" x14ac:dyDescent="0.25">
      <c r="A259" s="11" t="s">
        <v>41</v>
      </c>
      <c r="B259" s="8"/>
      <c r="C259" s="48" t="s">
        <v>14</v>
      </c>
      <c r="D259" s="13">
        <f>-D257+D258</f>
        <v>-9.0915110126299652</v>
      </c>
      <c r="E259" s="13">
        <f>-E257+E258</f>
        <v>-3.0709110993503543</v>
      </c>
      <c r="F259" s="13">
        <f>-F257+F258</f>
        <v>2.9496888139292707</v>
      </c>
      <c r="G259" s="15">
        <f>-G257+G258</f>
        <v>-21.693285311194089</v>
      </c>
    </row>
    <row r="260" spans="1:7" x14ac:dyDescent="0.25">
      <c r="A260" s="11" t="s">
        <v>34</v>
      </c>
      <c r="B260" s="8"/>
      <c r="C260" s="48" t="s">
        <v>14</v>
      </c>
      <c r="D260" s="13">
        <f>D258+10*D248*LOG(D249/D247,10)</f>
        <v>95.347628822601322</v>
      </c>
      <c r="E260" s="13">
        <f>E258+10*E248*LOG(E249/E247,10)</f>
        <v>99.863078757561027</v>
      </c>
      <c r="F260" s="13">
        <f>F258+10*F248*LOG(F249/F247,10)</f>
        <v>112.80736857111222</v>
      </c>
      <c r="G260" s="15">
        <f>G258+10*G248*LOG(G249/G247,10)</f>
        <v>120.83034952357744</v>
      </c>
    </row>
    <row r="261" spans="1:7" x14ac:dyDescent="0.25">
      <c r="A261" s="11" t="s">
        <v>41</v>
      </c>
      <c r="B261" s="8"/>
      <c r="C261" s="48" t="s">
        <v>14</v>
      </c>
      <c r="D261" s="13">
        <f>-D257+D260</f>
        <v>2.3476288226013224</v>
      </c>
      <c r="E261" s="13">
        <f>-E257+E260</f>
        <v>6.863078757561027</v>
      </c>
      <c r="F261" s="13">
        <f>-F257+F260</f>
        <v>19.807368571112221</v>
      </c>
      <c r="G261" s="15">
        <f>-G257+G260</f>
        <v>27.830349523577439</v>
      </c>
    </row>
    <row r="262" spans="1:7" ht="18" x14ac:dyDescent="0.25">
      <c r="A262" s="7" t="s">
        <v>99</v>
      </c>
      <c r="B262" s="44"/>
      <c r="C262" s="47" t="s">
        <v>14</v>
      </c>
      <c r="D262" s="56">
        <f>IF(D261&lt;0,D$23*POWER(10,-D261/(10*D$24)),IF(D259&lt;0,D$21*POWER(10,-D259/(10*D$22)),0.3*POWER(10,D257/(10*D$20))/(4*PI()*$B$3)))</f>
        <v>111.02742403344669</v>
      </c>
      <c r="E262" s="56">
        <f>IF(E261&lt;0,E$23*POWER(10,-E261/(10*E$24)),IF(E259&lt;0,E$21*POWER(10,-E259/(10*E$22)),0.3*POWER(10,E257/(10*E$20))/(4*PI()*$B$3)))</f>
        <v>158.58710886709545</v>
      </c>
      <c r="F262" s="56">
        <f>IF(F261&lt;0,F$23*POWER(10,-F261/(10*F$24)),IF(F259&lt;0,F$21*POWER(10,-F259/(10*F$22)),0.3*POWER(10,F257/(10*F$20))/(4*PI()*$B$3)))</f>
        <v>182.28692740735912</v>
      </c>
      <c r="G262" s="57">
        <f>IF(G261&lt;0,G$23*POWER(10,-G261/(10*G$24)),IF(G259&lt;0,G$21*POWER(10,-G259/(10*G$22)),0.3*POWER(10,G257/(10*G$20))/(4*PI()*$B$3)))</f>
        <v>95.399537795601077</v>
      </c>
    </row>
    <row r="263" spans="1:7" x14ac:dyDescent="0.25">
      <c r="A263" s="11" t="s">
        <v>100</v>
      </c>
      <c r="B263" s="8"/>
      <c r="C263" s="9"/>
      <c r="D263" s="13"/>
      <c r="E263" s="13"/>
      <c r="F263" s="13"/>
      <c r="G263" s="15"/>
    </row>
    <row r="264" spans="1:7" x14ac:dyDescent="0.25">
      <c r="A264" s="11" t="s">
        <v>40</v>
      </c>
      <c r="B264" s="16">
        <v>30</v>
      </c>
      <c r="C264" s="48" t="s">
        <v>14</v>
      </c>
      <c r="D264" s="13">
        <f>$B264</f>
        <v>30</v>
      </c>
      <c r="E264" s="13">
        <f>$B264</f>
        <v>30</v>
      </c>
      <c r="F264" s="13">
        <f>$B264</f>
        <v>30</v>
      </c>
      <c r="G264" s="15">
        <f>$B264</f>
        <v>30</v>
      </c>
    </row>
    <row r="265" spans="1:7" x14ac:dyDescent="0.25">
      <c r="A265" s="43" t="s">
        <v>32</v>
      </c>
      <c r="B265" s="8"/>
      <c r="C265" s="48" t="s">
        <v>18</v>
      </c>
      <c r="D265" s="13">
        <f>D256+D264</f>
        <v>-101.01029995663981</v>
      </c>
      <c r="E265" s="13">
        <f>E256+E264</f>
        <v>-101.01029995663981</v>
      </c>
      <c r="F265" s="13">
        <f>F256+F264</f>
        <v>-101.01029995663981</v>
      </c>
      <c r="G265" s="15">
        <f>G256+G264</f>
        <v>-101.01029995663981</v>
      </c>
    </row>
    <row r="266" spans="1:7" x14ac:dyDescent="0.25">
      <c r="A266" s="7" t="s">
        <v>39</v>
      </c>
      <c r="B266" s="45"/>
      <c r="C266" s="47" t="s">
        <v>14</v>
      </c>
      <c r="D266" s="35">
        <f>-D265+D237</f>
        <v>63</v>
      </c>
      <c r="E266" s="35">
        <f>-E265+E237</f>
        <v>63</v>
      </c>
      <c r="F266" s="35">
        <f>-F265+F237</f>
        <v>63</v>
      </c>
      <c r="G266" s="42">
        <f>-G265+G237</f>
        <v>63</v>
      </c>
    </row>
    <row r="267" spans="1:7" x14ac:dyDescent="0.25">
      <c r="A267" s="11" t="s">
        <v>33</v>
      </c>
      <c r="B267" s="8"/>
      <c r="C267" s="48" t="s">
        <v>14</v>
      </c>
      <c r="D267" s="13">
        <f>-10*D$20*LOG(0.3/(4*PI()*D$21*$B$3),10)</f>
        <v>83.908488987370035</v>
      </c>
      <c r="E267" s="13">
        <f>-10*E$20*LOG(0.3/(4*PI()*E$21*$B$3),10)</f>
        <v>89.929088900649646</v>
      </c>
      <c r="F267" s="13">
        <f>-10*F$20*LOG(0.3/(4*PI()*F$21*$B$3),10)</f>
        <v>95.949688813929271</v>
      </c>
      <c r="G267" s="15">
        <f>-10*G$20*LOG(0.3/(4*PI()*G$21*$B$3),10)</f>
        <v>71.306714688805911</v>
      </c>
    </row>
    <row r="268" spans="1:7" x14ac:dyDescent="0.25">
      <c r="A268" s="11" t="s">
        <v>41</v>
      </c>
      <c r="B268" s="8"/>
      <c r="C268" s="48" t="s">
        <v>14</v>
      </c>
      <c r="D268" s="13">
        <f>-D266+D267</f>
        <v>20.908488987370035</v>
      </c>
      <c r="E268" s="13">
        <f>-E266+E267</f>
        <v>26.929088900649646</v>
      </c>
      <c r="F268" s="13">
        <f>-F266+F267</f>
        <v>32.949688813929271</v>
      </c>
      <c r="G268" s="15">
        <f>-G266+G267</f>
        <v>8.3067146888059114</v>
      </c>
    </row>
    <row r="269" spans="1:7" x14ac:dyDescent="0.25">
      <c r="A269" s="11" t="s">
        <v>34</v>
      </c>
      <c r="B269" s="8"/>
      <c r="C269" s="48" t="s">
        <v>14</v>
      </c>
      <c r="D269" s="13">
        <f>D267+10*D$22*LOG(D$23/D$21,10)</f>
        <v>95.347628822601322</v>
      </c>
      <c r="E269" s="13">
        <f>E267+10*E$22*LOG(E$23/E$21,10)</f>
        <v>99.863078757561027</v>
      </c>
      <c r="F269" s="13">
        <f>F267+10*F$22*LOG(F$23/F$21,10)</f>
        <v>112.80736857111222</v>
      </c>
      <c r="G269" s="15">
        <f>G267+10*G$22*LOG(G$23/G$21,10)</f>
        <v>120.83034952357744</v>
      </c>
    </row>
    <row r="270" spans="1:7" x14ac:dyDescent="0.25">
      <c r="A270" s="11" t="s">
        <v>41</v>
      </c>
      <c r="B270" s="8"/>
      <c r="C270" s="48" t="s">
        <v>14</v>
      </c>
      <c r="D270" s="13">
        <f>-D266+D269</f>
        <v>32.347628822601322</v>
      </c>
      <c r="E270" s="13">
        <f>-E266+E269</f>
        <v>36.863078757561027</v>
      </c>
      <c r="F270" s="13">
        <f>-F266+F269</f>
        <v>49.807368571112221</v>
      </c>
      <c r="G270" s="15">
        <f>-G266+G269</f>
        <v>57.830349523577439</v>
      </c>
    </row>
    <row r="271" spans="1:7" ht="18.75" thickBot="1" x14ac:dyDescent="0.3">
      <c r="A271" s="17" t="s">
        <v>101</v>
      </c>
      <c r="B271" s="46"/>
      <c r="C271" s="55" t="s">
        <v>38</v>
      </c>
      <c r="D271" s="58">
        <f>IF(D270&lt;0,D$23*POWER(10,-D270/(10*D$24)),IF(D268&lt;0,D$21*POWER(10,-D268/(10*D$22)),0.3*POWER(10,D266/(10*D$20))/(4*PI()*$B$3)))</f>
        <v>5.7644187828102584</v>
      </c>
      <c r="E271" s="58">
        <f>IF(E270&lt;0,E$23*POWER(10,-E270/(10*E$24)),IF(E268&lt;0,E$21*POWER(10,-E268/(10*E$22)),0.3*POWER(10,E266/(10*E$20))/(4*PI()*$B$3)))</f>
        <v>5.7644187828102584</v>
      </c>
      <c r="F271" s="58">
        <f>IF(F270&lt;0,F$23*POWER(10,-F270/(10*F$24)),IF(F268&lt;0,F$21*POWER(10,-F268/(10*F$22)),0.3*POWER(10,F266/(10*F$20))/(4*PI()*$B$3)))</f>
        <v>5.7644187828102584</v>
      </c>
      <c r="G271" s="59">
        <f>IF(G270&lt;0,G$23*POWER(10,-G270/(10*G$24)),IF(G268&lt;0,G$21*POWER(10,-G268/(10*G$22)),0.3*POWER(10,G266/(10*G$20))/(4*PI()*$B$3)))</f>
        <v>5.7644187828102584</v>
      </c>
    </row>
    <row r="272" spans="1:7" ht="18" x14ac:dyDescent="0.25">
      <c r="A272" s="53"/>
      <c r="B272" s="52"/>
      <c r="C272" s="62"/>
      <c r="D272" s="63"/>
      <c r="E272" s="63"/>
      <c r="F272" s="63"/>
      <c r="G272" s="63"/>
    </row>
    <row r="273" spans="1:7" x14ac:dyDescent="0.25">
      <c r="A273" s="50" t="s">
        <v>48</v>
      </c>
    </row>
    <row r="274" spans="1:7" ht="15.75" thickBot="1" x14ac:dyDescent="0.3">
      <c r="A274" s="1" t="s">
        <v>0</v>
      </c>
      <c r="B274" s="1">
        <v>5.85</v>
      </c>
      <c r="C274" s="1"/>
      <c r="D274" s="1" t="s">
        <v>1</v>
      </c>
      <c r="E274" s="1">
        <f>300000000/B274/10^9</f>
        <v>5.1282051282051287E-2</v>
      </c>
      <c r="F274" s="1"/>
      <c r="G274" s="1"/>
    </row>
    <row r="275" spans="1:7" x14ac:dyDescent="0.25">
      <c r="A275" s="2" t="s">
        <v>2</v>
      </c>
      <c r="B275" s="3" t="s">
        <v>3</v>
      </c>
      <c r="C275" s="3" t="s">
        <v>4</v>
      </c>
      <c r="D275" s="4" t="s">
        <v>5</v>
      </c>
      <c r="E275" s="4" t="s">
        <v>6</v>
      </c>
      <c r="F275" s="5" t="s">
        <v>7</v>
      </c>
      <c r="G275" s="6" t="s">
        <v>8</v>
      </c>
    </row>
    <row r="276" spans="1:7" x14ac:dyDescent="0.25">
      <c r="A276" s="7" t="s">
        <v>102</v>
      </c>
      <c r="B276" s="8"/>
      <c r="C276" s="9"/>
      <c r="D276" s="9"/>
      <c r="E276" s="9"/>
      <c r="F276" s="9"/>
      <c r="G276" s="10"/>
    </row>
    <row r="277" spans="1:7" x14ac:dyDescent="0.25">
      <c r="A277" s="11" t="s">
        <v>9</v>
      </c>
      <c r="B277" s="12">
        <v>20</v>
      </c>
      <c r="C277" s="9" t="s">
        <v>10</v>
      </c>
      <c r="D277" s="13">
        <f>B277</f>
        <v>20</v>
      </c>
      <c r="E277" s="13">
        <f>D277</f>
        <v>20</v>
      </c>
      <c r="F277" s="13">
        <f>E277</f>
        <v>20</v>
      </c>
      <c r="G277" s="49">
        <f>F277</f>
        <v>20</v>
      </c>
    </row>
    <row r="278" spans="1:7" x14ac:dyDescent="0.25">
      <c r="A278" s="11" t="s">
        <v>11</v>
      </c>
      <c r="B278" s="12">
        <v>14</v>
      </c>
      <c r="C278" s="9" t="s">
        <v>12</v>
      </c>
      <c r="D278" s="13">
        <f>$B278</f>
        <v>14</v>
      </c>
      <c r="E278" s="13">
        <f>$B278</f>
        <v>14</v>
      </c>
      <c r="F278" s="13">
        <f>$B278</f>
        <v>14</v>
      </c>
      <c r="G278" s="15">
        <f>$B278</f>
        <v>14</v>
      </c>
    </row>
    <row r="279" spans="1:7" x14ac:dyDescent="0.25">
      <c r="A279" s="11" t="s">
        <v>13</v>
      </c>
      <c r="B279" s="12">
        <v>0</v>
      </c>
      <c r="C279" s="9" t="s">
        <v>14</v>
      </c>
      <c r="D279" s="13">
        <f>$B279</f>
        <v>0</v>
      </c>
      <c r="E279" s="13">
        <f t="shared" ref="E279:G280" si="24">$B279</f>
        <v>0</v>
      </c>
      <c r="F279" s="13">
        <f t="shared" si="24"/>
        <v>0</v>
      </c>
      <c r="G279" s="15">
        <f t="shared" si="24"/>
        <v>0</v>
      </c>
    </row>
    <row r="280" spans="1:7" x14ac:dyDescent="0.25">
      <c r="A280" s="11" t="s">
        <v>15</v>
      </c>
      <c r="B280" s="12">
        <v>0</v>
      </c>
      <c r="C280" s="9" t="s">
        <v>14</v>
      </c>
      <c r="D280" s="13">
        <f>$B280</f>
        <v>0</v>
      </c>
      <c r="E280" s="13">
        <f t="shared" si="24"/>
        <v>0</v>
      </c>
      <c r="F280" s="13">
        <f t="shared" si="24"/>
        <v>0</v>
      </c>
      <c r="G280" s="15">
        <f t="shared" si="24"/>
        <v>0</v>
      </c>
    </row>
    <row r="281" spans="1:7" x14ac:dyDescent="0.25">
      <c r="A281" s="11" t="s">
        <v>16</v>
      </c>
      <c r="B281" s="16">
        <v>24</v>
      </c>
      <c r="C281" s="9" t="s">
        <v>17</v>
      </c>
      <c r="D281" s="13">
        <f>B281</f>
        <v>24</v>
      </c>
      <c r="E281" s="13">
        <f>D281</f>
        <v>24</v>
      </c>
      <c r="F281" s="13">
        <f>E281</f>
        <v>24</v>
      </c>
      <c r="G281" s="15">
        <f>F281</f>
        <v>24</v>
      </c>
    </row>
    <row r="282" spans="1:7" ht="15.75" thickBot="1" x14ac:dyDescent="0.3">
      <c r="A282" s="17" t="s">
        <v>110</v>
      </c>
      <c r="B282" s="18"/>
      <c r="C282" s="19" t="s">
        <v>18</v>
      </c>
      <c r="D282" s="18">
        <f>D278-SUM(D279:D281)-10*LOG10(D277/1)</f>
        <v>-23.010299956639813</v>
      </c>
      <c r="E282" s="18">
        <f>E278-SUM(E279:E281)-10*LOG10(E277/1)</f>
        <v>-23.010299956639813</v>
      </c>
      <c r="F282" s="18">
        <f>F278-SUM(F279:F281)-10*LOG10(F277/1)</f>
        <v>-23.010299956639813</v>
      </c>
      <c r="G282" s="32">
        <f>G278-SUM(G279:G281)-10*LOG10(G277/1)</f>
        <v>-23.010299956639813</v>
      </c>
    </row>
    <row r="283" spans="1:7" ht="15.75" thickBot="1" x14ac:dyDescent="0.3">
      <c r="A283" s="20"/>
      <c r="B283" s="21"/>
      <c r="C283" s="22"/>
      <c r="D283" s="23"/>
      <c r="E283" s="24"/>
      <c r="F283" s="25"/>
      <c r="G283" s="1"/>
    </row>
    <row r="284" spans="1:7" x14ac:dyDescent="0.25">
      <c r="A284" s="26" t="s">
        <v>59</v>
      </c>
      <c r="B284" s="27"/>
      <c r="C284" s="28"/>
      <c r="D284" s="27"/>
      <c r="E284" s="27"/>
      <c r="F284" s="27"/>
      <c r="G284" s="29"/>
    </row>
    <row r="285" spans="1:7" x14ac:dyDescent="0.25">
      <c r="A285" s="7" t="s">
        <v>19</v>
      </c>
      <c r="B285" s="82">
        <v>3</v>
      </c>
      <c r="C285" s="9" t="s">
        <v>10</v>
      </c>
      <c r="D285" s="37">
        <f t="shared" ref="D285:G287" si="25">$B285</f>
        <v>3</v>
      </c>
      <c r="E285" s="37">
        <f t="shared" si="25"/>
        <v>3</v>
      </c>
      <c r="F285" s="37">
        <f t="shared" si="25"/>
        <v>3</v>
      </c>
      <c r="G285" s="38">
        <f t="shared" si="25"/>
        <v>3</v>
      </c>
    </row>
    <row r="286" spans="1:7" x14ac:dyDescent="0.25">
      <c r="A286" s="11" t="s">
        <v>20</v>
      </c>
      <c r="B286" s="82">
        <v>-92</v>
      </c>
      <c r="C286" s="9" t="s">
        <v>12</v>
      </c>
      <c r="D286" s="13">
        <f t="shared" si="25"/>
        <v>-92</v>
      </c>
      <c r="E286" s="13">
        <f t="shared" si="25"/>
        <v>-92</v>
      </c>
      <c r="F286" s="13">
        <f t="shared" si="25"/>
        <v>-92</v>
      </c>
      <c r="G286" s="15">
        <f t="shared" si="25"/>
        <v>-92</v>
      </c>
    </row>
    <row r="287" spans="1:7" x14ac:dyDescent="0.25">
      <c r="A287" s="11" t="s">
        <v>21</v>
      </c>
      <c r="B287" s="82">
        <v>0</v>
      </c>
      <c r="C287" s="9" t="s">
        <v>17</v>
      </c>
      <c r="D287" s="13">
        <f t="shared" si="25"/>
        <v>0</v>
      </c>
      <c r="E287" s="13">
        <f t="shared" si="25"/>
        <v>0</v>
      </c>
      <c r="F287" s="13">
        <f t="shared" si="25"/>
        <v>0</v>
      </c>
      <c r="G287" s="15">
        <f t="shared" si="25"/>
        <v>0</v>
      </c>
    </row>
    <row r="288" spans="1:7" ht="15.75" thickBot="1" x14ac:dyDescent="0.3">
      <c r="A288" s="17" t="s">
        <v>63</v>
      </c>
      <c r="B288" s="31"/>
      <c r="C288" s="19" t="s">
        <v>18</v>
      </c>
      <c r="D288" s="18">
        <f>D286-10*LOG(D285,10)-D287</f>
        <v>-96.771212547196626</v>
      </c>
      <c r="E288" s="18">
        <f>E286-10*LOG(E285,10)-E287</f>
        <v>-96.771212547196626</v>
      </c>
      <c r="F288" s="18">
        <f>F286-10*LOG(F285,10)-F287</f>
        <v>-96.771212547196626</v>
      </c>
      <c r="G288" s="32">
        <f>G286-10*LOG(G285,10)-G287</f>
        <v>-96.771212547196626</v>
      </c>
    </row>
    <row r="289" spans="1:7" ht="15.75" thickBot="1" x14ac:dyDescent="0.3">
      <c r="A289" s="20"/>
      <c r="B289" s="23"/>
      <c r="C289" s="22"/>
      <c r="D289" s="23"/>
      <c r="E289" s="24"/>
      <c r="F289" s="25"/>
      <c r="G289" s="1"/>
    </row>
    <row r="290" spans="1:7" x14ac:dyDescent="0.25">
      <c r="A290" s="26" t="s">
        <v>22</v>
      </c>
      <c r="B290" s="33"/>
      <c r="C290" s="34"/>
      <c r="D290" s="33"/>
      <c r="E290" s="33"/>
      <c r="F290" s="33"/>
      <c r="G290" s="29"/>
    </row>
    <row r="291" spans="1:7" x14ac:dyDescent="0.25">
      <c r="A291" s="11" t="s">
        <v>23</v>
      </c>
      <c r="B291" s="35"/>
      <c r="C291" s="36"/>
      <c r="D291" s="37">
        <v>2</v>
      </c>
      <c r="E291" s="37">
        <v>2</v>
      </c>
      <c r="F291" s="37">
        <v>2</v>
      </c>
      <c r="G291" s="38">
        <v>2</v>
      </c>
    </row>
    <row r="292" spans="1:7" x14ac:dyDescent="0.25">
      <c r="A292" s="11" t="s">
        <v>24</v>
      </c>
      <c r="B292" s="35"/>
      <c r="C292" s="36"/>
      <c r="D292" s="13">
        <v>64</v>
      </c>
      <c r="E292" s="13">
        <v>128</v>
      </c>
      <c r="F292" s="13">
        <v>256</v>
      </c>
      <c r="G292" s="15">
        <v>15</v>
      </c>
    </row>
    <row r="293" spans="1:7" x14ac:dyDescent="0.25">
      <c r="A293" s="11" t="s">
        <v>25</v>
      </c>
      <c r="B293" s="35"/>
      <c r="C293" s="36"/>
      <c r="D293" s="37">
        <v>3.8</v>
      </c>
      <c r="E293" s="37">
        <v>3.3</v>
      </c>
      <c r="F293" s="37">
        <v>2.8</v>
      </c>
      <c r="G293" s="38">
        <v>2.7</v>
      </c>
    </row>
    <row r="294" spans="1:7" x14ac:dyDescent="0.25">
      <c r="A294" s="11" t="s">
        <v>26</v>
      </c>
      <c r="B294" s="35"/>
      <c r="C294" s="36"/>
      <c r="D294" s="13">
        <v>128</v>
      </c>
      <c r="E294" s="13">
        <v>256</v>
      </c>
      <c r="F294" s="13">
        <v>1024</v>
      </c>
      <c r="G294" s="15">
        <v>1024</v>
      </c>
    </row>
    <row r="295" spans="1:7" ht="15.75" thickBot="1" x14ac:dyDescent="0.3">
      <c r="A295" s="39" t="s">
        <v>27</v>
      </c>
      <c r="B295" s="18"/>
      <c r="C295" s="19"/>
      <c r="D295" s="40">
        <v>4.3</v>
      </c>
      <c r="E295" s="40">
        <v>3.8</v>
      </c>
      <c r="F295" s="40">
        <v>3.3</v>
      </c>
      <c r="G295" s="41">
        <v>2.7</v>
      </c>
    </row>
    <row r="296" spans="1:7" ht="15.75" thickBot="1" x14ac:dyDescent="0.3">
      <c r="A296" s="1"/>
      <c r="B296" s="1"/>
      <c r="C296" s="1"/>
      <c r="D296" s="1"/>
      <c r="E296" s="1"/>
      <c r="F296" s="1"/>
      <c r="G296" s="1"/>
    </row>
    <row r="297" spans="1:7" x14ac:dyDescent="0.25">
      <c r="A297" s="26" t="s">
        <v>28</v>
      </c>
      <c r="B297" s="27"/>
      <c r="C297" s="28"/>
      <c r="D297" s="27"/>
      <c r="E297" s="27"/>
      <c r="F297" s="27"/>
      <c r="G297" s="29"/>
    </row>
    <row r="298" spans="1:7" x14ac:dyDescent="0.25">
      <c r="A298" s="11" t="s">
        <v>29</v>
      </c>
      <c r="B298" s="12">
        <v>6</v>
      </c>
      <c r="C298" s="9" t="s">
        <v>14</v>
      </c>
      <c r="D298" s="13">
        <f>$B$27</f>
        <v>6</v>
      </c>
      <c r="E298" s="13">
        <f>$B$27</f>
        <v>6</v>
      </c>
      <c r="F298" s="13">
        <f>$B$27</f>
        <v>6</v>
      </c>
      <c r="G298" s="15">
        <f>$B$27</f>
        <v>6</v>
      </c>
    </row>
    <row r="299" spans="1:7" x14ac:dyDescent="0.25">
      <c r="A299" s="7" t="s">
        <v>30</v>
      </c>
      <c r="B299" s="35"/>
      <c r="C299" s="36" t="s">
        <v>18</v>
      </c>
      <c r="D299" s="35">
        <f>D288-D298</f>
        <v>-102.77121254719663</v>
      </c>
      <c r="E299" s="35">
        <f>E288-E298</f>
        <v>-102.77121254719663</v>
      </c>
      <c r="F299" s="35">
        <f>F288-F298</f>
        <v>-102.77121254719663</v>
      </c>
      <c r="G299" s="42">
        <f>G288-G298</f>
        <v>-102.77121254719663</v>
      </c>
    </row>
    <row r="300" spans="1:7" x14ac:dyDescent="0.25">
      <c r="A300" s="11" t="s">
        <v>98</v>
      </c>
      <c r="B300" s="8"/>
      <c r="C300" s="9"/>
      <c r="D300" s="13"/>
      <c r="E300" s="13"/>
      <c r="F300" s="13"/>
      <c r="G300" s="15"/>
    </row>
    <row r="301" spans="1:7" x14ac:dyDescent="0.25">
      <c r="A301" s="43" t="s">
        <v>32</v>
      </c>
      <c r="B301" s="44"/>
      <c r="C301" s="9" t="s">
        <v>18</v>
      </c>
      <c r="D301" s="13">
        <f>D299-D281</f>
        <v>-126.77121254719663</v>
      </c>
      <c r="E301" s="13">
        <f>E299-E281</f>
        <v>-126.77121254719663</v>
      </c>
      <c r="F301" s="13">
        <f>F299-F281</f>
        <v>-126.77121254719663</v>
      </c>
      <c r="G301" s="15">
        <f>G299-G281</f>
        <v>-126.77121254719663</v>
      </c>
    </row>
    <row r="302" spans="1:7" x14ac:dyDescent="0.25">
      <c r="A302" s="7" t="s">
        <v>39</v>
      </c>
      <c r="B302" s="13"/>
      <c r="C302" s="47" t="s">
        <v>14</v>
      </c>
      <c r="D302" s="35">
        <f>-D301+D282</f>
        <v>103.76091259055681</v>
      </c>
      <c r="E302" s="35">
        <f>-E301+E282</f>
        <v>103.76091259055681</v>
      </c>
      <c r="F302" s="35">
        <f>-F301+F282</f>
        <v>103.76091259055681</v>
      </c>
      <c r="G302" s="42">
        <f>-G301+G282</f>
        <v>103.76091259055681</v>
      </c>
    </row>
    <row r="303" spans="1:7" x14ac:dyDescent="0.25">
      <c r="A303" s="11" t="s">
        <v>33</v>
      </c>
      <c r="B303" s="8"/>
      <c r="C303" s="48" t="s">
        <v>14</v>
      </c>
      <c r="D303" s="13">
        <f>-10*D291*LOG(0.3/(4*PI()*D292*$B$3),10)</f>
        <v>83.908488987370035</v>
      </c>
      <c r="E303" s="13">
        <f>-10*E291*LOG(0.3/(4*PI()*E292*$B$3),10)</f>
        <v>89.929088900649646</v>
      </c>
      <c r="F303" s="13">
        <f>-10*F291*LOG(0.3/(4*PI()*F292*$B$3),10)</f>
        <v>95.949688813929271</v>
      </c>
      <c r="G303" s="15">
        <f>-10*G291*LOG(0.3/(4*PI()*G292*$B$3),10)</f>
        <v>71.306714688805911</v>
      </c>
    </row>
    <row r="304" spans="1:7" x14ac:dyDescent="0.25">
      <c r="A304" s="11" t="s">
        <v>41</v>
      </c>
      <c r="B304" s="8"/>
      <c r="C304" s="48" t="s">
        <v>14</v>
      </c>
      <c r="D304" s="13">
        <f>-D302+D303</f>
        <v>-19.852423603186779</v>
      </c>
      <c r="E304" s="13">
        <f>-E302+E303</f>
        <v>-13.831823689907168</v>
      </c>
      <c r="F304" s="13">
        <f>-F302+F303</f>
        <v>-7.8112237766275427</v>
      </c>
      <c r="G304" s="15">
        <f>-G302+G303</f>
        <v>-32.454197901750902</v>
      </c>
    </row>
    <row r="305" spans="1:7" x14ac:dyDescent="0.25">
      <c r="A305" s="11" t="s">
        <v>34</v>
      </c>
      <c r="B305" s="8"/>
      <c r="C305" s="48" t="s">
        <v>14</v>
      </c>
      <c r="D305" s="13">
        <f>D303+10*D293*LOG(D294/D292,10)</f>
        <v>95.347628822601322</v>
      </c>
      <c r="E305" s="13">
        <f>E303+10*E293*LOG(E294/E292,10)</f>
        <v>99.863078757561027</v>
      </c>
      <c r="F305" s="13">
        <f>F303+10*F293*LOG(F294/F292,10)</f>
        <v>112.80736857111222</v>
      </c>
      <c r="G305" s="15">
        <f>G303+10*G293*LOG(G294/G292,10)</f>
        <v>120.83034952357744</v>
      </c>
    </row>
    <row r="306" spans="1:7" x14ac:dyDescent="0.25">
      <c r="A306" s="11" t="s">
        <v>41</v>
      </c>
      <c r="B306" s="8"/>
      <c r="C306" s="48" t="s">
        <v>14</v>
      </c>
      <c r="D306" s="13">
        <f>-D302+D305</f>
        <v>-8.413283767955491</v>
      </c>
      <c r="E306" s="13">
        <f>-E302+E305</f>
        <v>-3.8978338329957865</v>
      </c>
      <c r="F306" s="13">
        <f>-F302+F305</f>
        <v>9.0464559805554075</v>
      </c>
      <c r="G306" s="15">
        <f>-G302+G305</f>
        <v>17.069436933020626</v>
      </c>
    </row>
    <row r="307" spans="1:7" ht="18" x14ac:dyDescent="0.25">
      <c r="A307" s="7" t="s">
        <v>99</v>
      </c>
      <c r="B307" s="44"/>
      <c r="C307" s="47" t="s">
        <v>14</v>
      </c>
      <c r="D307" s="56">
        <f>IF(D306&lt;0,D$23*POWER(10,-D306/(10*D$24)),IF(D304&lt;0,D$21*POWER(10,-D304/(10*D$22)),0.3*POWER(10,D302/(10*D$20))/(4*PI()*$B$3)))</f>
        <v>200.84810184166221</v>
      </c>
      <c r="E307" s="56">
        <f>IF(E306&lt;0,E$23*POWER(10,-E306/(10*E$24)),IF(E304&lt;0,E$21*POWER(10,-E304/(10*E$22)),0.3*POWER(10,E302/(10*E$20))/(4*PI()*$B$3)))</f>
        <v>324.20114166025877</v>
      </c>
      <c r="F307" s="56">
        <f>IF(F306&lt;0,F$23*POWER(10,-F306/(10*F$24)),IF(F304&lt;0,F$21*POWER(10,-F304/(10*F$22)),0.3*POWER(10,F302/(10*F$20))/(4*PI()*$B$3)))</f>
        <v>486.644974723377</v>
      </c>
      <c r="G307" s="57">
        <f>IF(G306&lt;0,G$23*POWER(10,-G306/(10*G$24)),IF(G304&lt;0,G$21*POWER(10,-G304/(10*G$22)),0.3*POWER(10,G302/(10*G$20))/(4*PI()*$B$3)))</f>
        <v>238.83533990626447</v>
      </c>
    </row>
    <row r="308" spans="1:7" x14ac:dyDescent="0.25">
      <c r="A308" s="11" t="s">
        <v>100</v>
      </c>
      <c r="B308" s="8"/>
      <c r="C308" s="9"/>
      <c r="D308" s="13"/>
      <c r="E308" s="13"/>
      <c r="F308" s="13"/>
      <c r="G308" s="15"/>
    </row>
    <row r="309" spans="1:7" x14ac:dyDescent="0.25">
      <c r="A309" s="11" t="s">
        <v>40</v>
      </c>
      <c r="B309" s="16">
        <v>30</v>
      </c>
      <c r="C309" s="48" t="s">
        <v>14</v>
      </c>
      <c r="D309" s="13">
        <f>$B309</f>
        <v>30</v>
      </c>
      <c r="E309" s="13">
        <f>$B309</f>
        <v>30</v>
      </c>
      <c r="F309" s="13">
        <f>$B309</f>
        <v>30</v>
      </c>
      <c r="G309" s="15">
        <f>$B309</f>
        <v>30</v>
      </c>
    </row>
    <row r="310" spans="1:7" x14ac:dyDescent="0.25">
      <c r="A310" s="43" t="s">
        <v>32</v>
      </c>
      <c r="B310" s="8"/>
      <c r="C310" s="48" t="s">
        <v>18</v>
      </c>
      <c r="D310" s="13">
        <f>D301+D309</f>
        <v>-96.771212547196626</v>
      </c>
      <c r="E310" s="13">
        <f>E301+E309</f>
        <v>-96.771212547196626</v>
      </c>
      <c r="F310" s="13">
        <f>F301+F309</f>
        <v>-96.771212547196626</v>
      </c>
      <c r="G310" s="15">
        <f>G301+G309</f>
        <v>-96.771212547196626</v>
      </c>
    </row>
    <row r="311" spans="1:7" x14ac:dyDescent="0.25">
      <c r="A311" s="7" t="s">
        <v>39</v>
      </c>
      <c r="B311" s="45"/>
      <c r="C311" s="47" t="s">
        <v>14</v>
      </c>
      <c r="D311" s="35">
        <f>-D310+D282</f>
        <v>73.760912590556813</v>
      </c>
      <c r="E311" s="35">
        <f>-E310+E282</f>
        <v>73.760912590556813</v>
      </c>
      <c r="F311" s="35">
        <f>-F310+F282</f>
        <v>73.760912590556813</v>
      </c>
      <c r="G311" s="42">
        <f>-G310+G282</f>
        <v>73.760912590556813</v>
      </c>
    </row>
    <row r="312" spans="1:7" x14ac:dyDescent="0.25">
      <c r="A312" s="11" t="s">
        <v>33</v>
      </c>
      <c r="B312" s="8"/>
      <c r="C312" s="48" t="s">
        <v>14</v>
      </c>
      <c r="D312" s="13">
        <f>-10*D$20*LOG(0.3/(4*PI()*D$21*$B$3),10)</f>
        <v>83.908488987370035</v>
      </c>
      <c r="E312" s="13">
        <f>-10*E$20*LOG(0.3/(4*PI()*E$21*$B$3),10)</f>
        <v>89.929088900649646</v>
      </c>
      <c r="F312" s="13">
        <f>-10*F$20*LOG(0.3/(4*PI()*F$21*$B$3),10)</f>
        <v>95.949688813929271</v>
      </c>
      <c r="G312" s="15">
        <f>-10*G$20*LOG(0.3/(4*PI()*G$21*$B$3),10)</f>
        <v>71.306714688805911</v>
      </c>
    </row>
    <row r="313" spans="1:7" x14ac:dyDescent="0.25">
      <c r="A313" s="11" t="s">
        <v>41</v>
      </c>
      <c r="B313" s="8"/>
      <c r="C313" s="48" t="s">
        <v>14</v>
      </c>
      <c r="D313" s="13">
        <f>-D311+D312</f>
        <v>10.147576396813221</v>
      </c>
      <c r="E313" s="13">
        <f>-E311+E312</f>
        <v>16.168176310092832</v>
      </c>
      <c r="F313" s="13">
        <f>-F311+F312</f>
        <v>22.188776223372457</v>
      </c>
      <c r="G313" s="15">
        <f>-G311+G312</f>
        <v>-2.4541979017509021</v>
      </c>
    </row>
    <row r="314" spans="1:7" x14ac:dyDescent="0.25">
      <c r="A314" s="11" t="s">
        <v>34</v>
      </c>
      <c r="B314" s="8"/>
      <c r="C314" s="48" t="s">
        <v>14</v>
      </c>
      <c r="D314" s="13">
        <f>D312+10*D$22*LOG(D$23/D$21,10)</f>
        <v>95.347628822601322</v>
      </c>
      <c r="E314" s="13">
        <f>E312+10*E$22*LOG(E$23/E$21,10)</f>
        <v>99.863078757561027</v>
      </c>
      <c r="F314" s="13">
        <f>F312+10*F$22*LOG(F$23/F$21,10)</f>
        <v>112.80736857111222</v>
      </c>
      <c r="G314" s="15">
        <f>G312+10*G$22*LOG(G$23/G$21,10)</f>
        <v>120.83034952357744</v>
      </c>
    </row>
    <row r="315" spans="1:7" x14ac:dyDescent="0.25">
      <c r="A315" s="11" t="s">
        <v>41</v>
      </c>
      <c r="B315" s="8"/>
      <c r="C315" s="48" t="s">
        <v>14</v>
      </c>
      <c r="D315" s="13">
        <f>-D311+D314</f>
        <v>21.586716232044509</v>
      </c>
      <c r="E315" s="13">
        <f>-E311+E314</f>
        <v>26.102166167004214</v>
      </c>
      <c r="F315" s="13">
        <f>-F311+F314</f>
        <v>39.046455980555407</v>
      </c>
      <c r="G315" s="15">
        <f>-G311+G314</f>
        <v>47.069436933020626</v>
      </c>
    </row>
    <row r="316" spans="1:7" ht="18.75" thickBot="1" x14ac:dyDescent="0.3">
      <c r="A316" s="17" t="s">
        <v>101</v>
      </c>
      <c r="B316" s="46"/>
      <c r="C316" s="55" t="s">
        <v>38</v>
      </c>
      <c r="D316" s="58">
        <f>IF(D315&lt;0,D$23*POWER(10,-D315/(10*D$24)),IF(D313&lt;0,D$21*POWER(10,-D313/(10*D$22)),0.3*POWER(10,D311/(10*D$20))/(4*PI()*$B$3)))</f>
        <v>19.897620989022542</v>
      </c>
      <c r="E316" s="58">
        <f>IF(E315&lt;0,E$23*POWER(10,-E315/(10*E$24)),IF(E313&lt;0,E$21*POWER(10,-E313/(10*E$22)),0.3*POWER(10,E311/(10*E$20))/(4*PI()*$B$3)))</f>
        <v>19.897620989022542</v>
      </c>
      <c r="F316" s="58">
        <f>IF(F315&lt;0,F$23*POWER(10,-F315/(10*F$24)),IF(F313&lt;0,F$21*POWER(10,-F313/(10*F$22)),0.3*POWER(10,F311/(10*F$20))/(4*PI()*$B$3)))</f>
        <v>19.897620989022542</v>
      </c>
      <c r="G316" s="59">
        <f>IF(G315&lt;0,G$23*POWER(10,-G315/(10*G$24)),IF(G313&lt;0,G$21*POWER(10,-G313/(10*G$22)),0.3*POWER(10,G311/(10*G$20))/(4*PI()*$B$3)))</f>
        <v>18.492152983022301</v>
      </c>
    </row>
    <row r="317" spans="1:7" ht="18" x14ac:dyDescent="0.25">
      <c r="A317" s="53"/>
      <c r="B317" s="52"/>
      <c r="C317" s="62"/>
      <c r="D317" s="63"/>
      <c r="E317" s="63"/>
      <c r="F317" s="63"/>
      <c r="G317" s="63"/>
    </row>
    <row r="318" spans="1:7" ht="18" x14ac:dyDescent="0.25">
      <c r="A318" s="53" t="s">
        <v>130</v>
      </c>
      <c r="B318" s="52"/>
      <c r="C318" s="53"/>
      <c r="D318" s="63"/>
      <c r="E318" s="63"/>
      <c r="F318" s="63"/>
      <c r="G318" s="63"/>
    </row>
    <row r="319" spans="1:7" ht="15.75" thickBot="1" x14ac:dyDescent="0.3">
      <c r="A319" s="1" t="s">
        <v>0</v>
      </c>
      <c r="B319" s="1">
        <v>5.85</v>
      </c>
      <c r="C319" s="1"/>
      <c r="D319" s="1" t="s">
        <v>1</v>
      </c>
      <c r="E319" s="1">
        <f>300000000/B319/10^9</f>
        <v>5.1282051282051287E-2</v>
      </c>
      <c r="F319" s="1"/>
      <c r="G319" s="1"/>
    </row>
    <row r="320" spans="1:7" x14ac:dyDescent="0.25">
      <c r="A320" s="2" t="s">
        <v>2</v>
      </c>
      <c r="B320" s="3" t="s">
        <v>3</v>
      </c>
      <c r="C320" s="3" t="s">
        <v>4</v>
      </c>
      <c r="D320" s="4" t="s">
        <v>5</v>
      </c>
      <c r="E320" s="4" t="s">
        <v>6</v>
      </c>
      <c r="F320" s="5" t="s">
        <v>7</v>
      </c>
      <c r="G320" s="6" t="s">
        <v>8</v>
      </c>
    </row>
    <row r="321" spans="1:7" x14ac:dyDescent="0.25">
      <c r="A321" s="7" t="s">
        <v>102</v>
      </c>
      <c r="B321" s="8"/>
      <c r="C321" s="9"/>
      <c r="D321" s="9"/>
      <c r="E321" s="9"/>
      <c r="F321" s="9"/>
      <c r="G321" s="10"/>
    </row>
    <row r="322" spans="1:7" x14ac:dyDescent="0.25">
      <c r="A322" s="11" t="s">
        <v>9</v>
      </c>
      <c r="B322" s="12">
        <v>20</v>
      </c>
      <c r="C322" s="9" t="s">
        <v>10</v>
      </c>
      <c r="D322" s="13">
        <f>B322</f>
        <v>20</v>
      </c>
      <c r="E322" s="13">
        <f>D322</f>
        <v>20</v>
      </c>
      <c r="F322" s="13">
        <f>E322</f>
        <v>20</v>
      </c>
      <c r="G322" s="49">
        <f>F322</f>
        <v>20</v>
      </c>
    </row>
    <row r="323" spans="1:7" x14ac:dyDescent="0.25">
      <c r="A323" s="11" t="s">
        <v>11</v>
      </c>
      <c r="B323" s="12">
        <v>14</v>
      </c>
      <c r="C323" s="9" t="s">
        <v>12</v>
      </c>
      <c r="D323" s="13">
        <f>$B323</f>
        <v>14</v>
      </c>
      <c r="E323" s="13">
        <f>$B323</f>
        <v>14</v>
      </c>
      <c r="F323" s="13">
        <f>$B323</f>
        <v>14</v>
      </c>
      <c r="G323" s="15">
        <f>$B323</f>
        <v>14</v>
      </c>
    </row>
    <row r="324" spans="1:7" x14ac:dyDescent="0.25">
      <c r="A324" s="11" t="s">
        <v>13</v>
      </c>
      <c r="B324" s="12">
        <v>0</v>
      </c>
      <c r="C324" s="9" t="s">
        <v>14</v>
      </c>
      <c r="D324" s="13">
        <f>$B324</f>
        <v>0</v>
      </c>
      <c r="E324" s="13">
        <f t="shared" ref="E324:G325" si="26">$B324</f>
        <v>0</v>
      </c>
      <c r="F324" s="13">
        <f t="shared" si="26"/>
        <v>0</v>
      </c>
      <c r="G324" s="15">
        <f t="shared" si="26"/>
        <v>0</v>
      </c>
    </row>
    <row r="325" spans="1:7" x14ac:dyDescent="0.25">
      <c r="A325" s="11" t="s">
        <v>15</v>
      </c>
      <c r="B325" s="12">
        <v>15</v>
      </c>
      <c r="C325" s="9" t="s">
        <v>14</v>
      </c>
      <c r="D325" s="13">
        <f>$B325</f>
        <v>15</v>
      </c>
      <c r="E325" s="13">
        <f t="shared" si="26"/>
        <v>15</v>
      </c>
      <c r="F325" s="13">
        <f t="shared" si="26"/>
        <v>15</v>
      </c>
      <c r="G325" s="15">
        <f t="shared" si="26"/>
        <v>15</v>
      </c>
    </row>
    <row r="326" spans="1:7" x14ac:dyDescent="0.25">
      <c r="A326" s="11" t="s">
        <v>16</v>
      </c>
      <c r="B326" s="16">
        <v>24</v>
      </c>
      <c r="C326" s="9" t="s">
        <v>17</v>
      </c>
      <c r="D326" s="13">
        <f>B326</f>
        <v>24</v>
      </c>
      <c r="E326" s="13">
        <f>D326</f>
        <v>24</v>
      </c>
      <c r="F326" s="13">
        <f>E326</f>
        <v>24</v>
      </c>
      <c r="G326" s="15">
        <f>F326</f>
        <v>24</v>
      </c>
    </row>
    <row r="327" spans="1:7" ht="15.75" thickBot="1" x14ac:dyDescent="0.3">
      <c r="A327" s="17" t="s">
        <v>110</v>
      </c>
      <c r="B327" s="18"/>
      <c r="C327" s="19" t="s">
        <v>18</v>
      </c>
      <c r="D327" s="18">
        <f>D323-SUM(D324:D326)-10*LOG10(D322/1)</f>
        <v>-38.010299956639813</v>
      </c>
      <c r="E327" s="18">
        <f>E323-SUM(E324:E326)-10*LOG10(E322/1)</f>
        <v>-38.010299956639813</v>
      </c>
      <c r="F327" s="18">
        <f>F323-SUM(F324:F326)-10*LOG10(F322/1)</f>
        <v>-38.010299956639813</v>
      </c>
      <c r="G327" s="32">
        <f>G323-SUM(G324:G326)-10*LOG10(G322/1)</f>
        <v>-38.010299956639813</v>
      </c>
    </row>
    <row r="328" spans="1:7" ht="15.75" thickBot="1" x14ac:dyDescent="0.3">
      <c r="A328" s="20"/>
      <c r="B328" s="21"/>
      <c r="C328" s="22"/>
      <c r="D328" s="23"/>
      <c r="E328" s="24"/>
      <c r="F328" s="25"/>
      <c r="G328" s="1"/>
    </row>
    <row r="329" spans="1:7" x14ac:dyDescent="0.25">
      <c r="A329" s="26" t="s">
        <v>58</v>
      </c>
      <c r="B329" s="27"/>
      <c r="C329" s="28"/>
      <c r="D329" s="27"/>
      <c r="E329" s="27"/>
      <c r="F329" s="27"/>
      <c r="G329" s="29"/>
    </row>
    <row r="330" spans="1:7" x14ac:dyDescent="0.25">
      <c r="A330" s="7" t="s">
        <v>19</v>
      </c>
      <c r="B330" s="82">
        <v>20</v>
      </c>
      <c r="C330" s="9" t="s">
        <v>10</v>
      </c>
      <c r="D330" s="37">
        <f t="shared" ref="D330:G332" si="27">$B330</f>
        <v>20</v>
      </c>
      <c r="E330" s="37">
        <f t="shared" si="27"/>
        <v>20</v>
      </c>
      <c r="F330" s="37">
        <f t="shared" si="27"/>
        <v>20</v>
      </c>
      <c r="G330" s="38">
        <f t="shared" si="27"/>
        <v>20</v>
      </c>
    </row>
    <row r="331" spans="1:7" x14ac:dyDescent="0.25">
      <c r="A331" s="11" t="s">
        <v>20</v>
      </c>
      <c r="B331" s="82">
        <v>-88</v>
      </c>
      <c r="C331" s="9" t="s">
        <v>12</v>
      </c>
      <c r="D331" s="13">
        <f t="shared" si="27"/>
        <v>-88</v>
      </c>
      <c r="E331" s="13">
        <f t="shared" si="27"/>
        <v>-88</v>
      </c>
      <c r="F331" s="13">
        <f t="shared" si="27"/>
        <v>-88</v>
      </c>
      <c r="G331" s="15">
        <f t="shared" si="27"/>
        <v>-88</v>
      </c>
    </row>
    <row r="332" spans="1:7" x14ac:dyDescent="0.25">
      <c r="A332" s="11" t="s">
        <v>21</v>
      </c>
      <c r="B332" s="82">
        <v>0</v>
      </c>
      <c r="C332" s="9" t="s">
        <v>17</v>
      </c>
      <c r="D332" s="13">
        <f t="shared" si="27"/>
        <v>0</v>
      </c>
      <c r="E332" s="13">
        <f t="shared" si="27"/>
        <v>0</v>
      </c>
      <c r="F332" s="13">
        <f t="shared" si="27"/>
        <v>0</v>
      </c>
      <c r="G332" s="15">
        <f t="shared" si="27"/>
        <v>0</v>
      </c>
    </row>
    <row r="333" spans="1:7" ht="15.75" thickBot="1" x14ac:dyDescent="0.3">
      <c r="A333" s="17" t="s">
        <v>63</v>
      </c>
      <c r="B333" s="31"/>
      <c r="C333" s="19" t="s">
        <v>18</v>
      </c>
      <c r="D333" s="18">
        <f>D331-10*LOG(D330,10)-D332</f>
        <v>-101.01029995663981</v>
      </c>
      <c r="E333" s="18">
        <f>E331-10*LOG(E330,10)-E332</f>
        <v>-101.01029995663981</v>
      </c>
      <c r="F333" s="18">
        <f>F331-10*LOG(F330,10)-F332</f>
        <v>-101.01029995663981</v>
      </c>
      <c r="G333" s="32">
        <f>G331-10*LOG(G330,10)-G332</f>
        <v>-101.01029995663981</v>
      </c>
    </row>
    <row r="334" spans="1:7" ht="15.75" thickBot="1" x14ac:dyDescent="0.3">
      <c r="A334" s="20"/>
      <c r="B334" s="23"/>
      <c r="C334" s="22"/>
      <c r="D334" s="23"/>
      <c r="E334" s="24"/>
      <c r="F334" s="25"/>
      <c r="G334" s="1"/>
    </row>
    <row r="335" spans="1:7" x14ac:dyDescent="0.25">
      <c r="A335" s="26" t="s">
        <v>22</v>
      </c>
      <c r="B335" s="33"/>
      <c r="C335" s="34"/>
      <c r="D335" s="33"/>
      <c r="E335" s="33"/>
      <c r="F335" s="33"/>
      <c r="G335" s="29"/>
    </row>
    <row r="336" spans="1:7" x14ac:dyDescent="0.25">
      <c r="A336" s="11" t="s">
        <v>23</v>
      </c>
      <c r="B336" s="35"/>
      <c r="C336" s="36"/>
      <c r="D336" s="37">
        <v>2</v>
      </c>
      <c r="E336" s="37">
        <v>2</v>
      </c>
      <c r="F336" s="37">
        <v>2</v>
      </c>
      <c r="G336" s="38">
        <v>2</v>
      </c>
    </row>
    <row r="337" spans="1:7" x14ac:dyDescent="0.25">
      <c r="A337" s="11" t="s">
        <v>24</v>
      </c>
      <c r="B337" s="35"/>
      <c r="C337" s="36"/>
      <c r="D337" s="13">
        <v>64</v>
      </c>
      <c r="E337" s="13">
        <v>128</v>
      </c>
      <c r="F337" s="13">
        <v>256</v>
      </c>
      <c r="G337" s="15">
        <v>15</v>
      </c>
    </row>
    <row r="338" spans="1:7" x14ac:dyDescent="0.25">
      <c r="A338" s="11" t="s">
        <v>25</v>
      </c>
      <c r="B338" s="35"/>
      <c r="C338" s="36"/>
      <c r="D338" s="37">
        <v>3.8</v>
      </c>
      <c r="E338" s="37">
        <v>3.3</v>
      </c>
      <c r="F338" s="37">
        <v>2.8</v>
      </c>
      <c r="G338" s="38">
        <v>2.7</v>
      </c>
    </row>
    <row r="339" spans="1:7" x14ac:dyDescent="0.25">
      <c r="A339" s="11" t="s">
        <v>26</v>
      </c>
      <c r="B339" s="35"/>
      <c r="C339" s="36"/>
      <c r="D339" s="13">
        <v>128</v>
      </c>
      <c r="E339" s="13">
        <v>256</v>
      </c>
      <c r="F339" s="13">
        <v>1024</v>
      </c>
      <c r="G339" s="15">
        <v>1024</v>
      </c>
    </row>
    <row r="340" spans="1:7" ht="15.75" thickBot="1" x14ac:dyDescent="0.3">
      <c r="A340" s="39" t="s">
        <v>27</v>
      </c>
      <c r="B340" s="18"/>
      <c r="C340" s="19"/>
      <c r="D340" s="40">
        <v>4.3</v>
      </c>
      <c r="E340" s="40">
        <v>3.8</v>
      </c>
      <c r="F340" s="40">
        <v>3.3</v>
      </c>
      <c r="G340" s="41">
        <v>2.7</v>
      </c>
    </row>
    <row r="341" spans="1:7" ht="15.75" thickBot="1" x14ac:dyDescent="0.3">
      <c r="A341" s="1"/>
      <c r="B341" s="1"/>
      <c r="C341" s="1"/>
      <c r="D341" s="1"/>
      <c r="E341" s="1"/>
      <c r="F341" s="1"/>
      <c r="G341" s="1"/>
    </row>
    <row r="342" spans="1:7" x14ac:dyDescent="0.25">
      <c r="A342" s="26" t="s">
        <v>28</v>
      </c>
      <c r="B342" s="27"/>
      <c r="C342" s="28"/>
      <c r="D342" s="27"/>
      <c r="E342" s="27"/>
      <c r="F342" s="27"/>
      <c r="G342" s="29"/>
    </row>
    <row r="343" spans="1:7" x14ac:dyDescent="0.25">
      <c r="A343" s="11" t="s">
        <v>29</v>
      </c>
      <c r="B343" s="12">
        <v>6</v>
      </c>
      <c r="C343" s="9" t="s">
        <v>14</v>
      </c>
      <c r="D343" s="13">
        <f>$B$27</f>
        <v>6</v>
      </c>
      <c r="E343" s="13">
        <f>$B$27</f>
        <v>6</v>
      </c>
      <c r="F343" s="13">
        <f>$B$27</f>
        <v>6</v>
      </c>
      <c r="G343" s="15">
        <f>$B$27</f>
        <v>6</v>
      </c>
    </row>
    <row r="344" spans="1:7" x14ac:dyDescent="0.25">
      <c r="A344" s="7" t="s">
        <v>30</v>
      </c>
      <c r="B344" s="35"/>
      <c r="C344" s="36" t="s">
        <v>18</v>
      </c>
      <c r="D344" s="35">
        <f>D333-D343</f>
        <v>-107.01029995663981</v>
      </c>
      <c r="E344" s="35">
        <f>E333-E343</f>
        <v>-107.01029995663981</v>
      </c>
      <c r="F344" s="35">
        <f>F333-F343</f>
        <v>-107.01029995663981</v>
      </c>
      <c r="G344" s="42">
        <f>G333-G343</f>
        <v>-107.01029995663981</v>
      </c>
    </row>
    <row r="345" spans="1:7" x14ac:dyDescent="0.25">
      <c r="A345" s="11" t="s">
        <v>98</v>
      </c>
      <c r="B345" s="8"/>
      <c r="C345" s="9"/>
      <c r="D345" s="13"/>
      <c r="E345" s="13"/>
      <c r="F345" s="13"/>
      <c r="G345" s="15"/>
    </row>
    <row r="346" spans="1:7" x14ac:dyDescent="0.25">
      <c r="A346" s="43" t="s">
        <v>32</v>
      </c>
      <c r="B346" s="44"/>
      <c r="C346" s="9" t="s">
        <v>18</v>
      </c>
      <c r="D346" s="13">
        <f>D344-D326</f>
        <v>-131.01029995663981</v>
      </c>
      <c r="E346" s="13">
        <f>E344-E326</f>
        <v>-131.01029995663981</v>
      </c>
      <c r="F346" s="13">
        <f>F344-F326</f>
        <v>-131.01029995663981</v>
      </c>
      <c r="G346" s="15">
        <f>G344-G326</f>
        <v>-131.01029995663981</v>
      </c>
    </row>
    <row r="347" spans="1:7" x14ac:dyDescent="0.25">
      <c r="A347" s="7" t="s">
        <v>39</v>
      </c>
      <c r="B347" s="13"/>
      <c r="C347" s="47" t="s">
        <v>14</v>
      </c>
      <c r="D347" s="35">
        <f>-D346+D327</f>
        <v>93</v>
      </c>
      <c r="E347" s="35">
        <f>-E346+E327</f>
        <v>93</v>
      </c>
      <c r="F347" s="35">
        <f>-F346+F327</f>
        <v>93</v>
      </c>
      <c r="G347" s="42">
        <f>-G346+G327</f>
        <v>93</v>
      </c>
    </row>
    <row r="348" spans="1:7" x14ac:dyDescent="0.25">
      <c r="A348" s="11" t="s">
        <v>33</v>
      </c>
      <c r="B348" s="8"/>
      <c r="C348" s="48" t="s">
        <v>14</v>
      </c>
      <c r="D348" s="13">
        <f>-10*D336*LOG(0.3/(4*PI()*D337*$B$3),10)</f>
        <v>83.908488987370035</v>
      </c>
      <c r="E348" s="13">
        <f>-10*E336*LOG(0.3/(4*PI()*E337*$B$3),10)</f>
        <v>89.929088900649646</v>
      </c>
      <c r="F348" s="13">
        <f>-10*F336*LOG(0.3/(4*PI()*F337*$B$3),10)</f>
        <v>95.949688813929271</v>
      </c>
      <c r="G348" s="15">
        <f>-10*G336*LOG(0.3/(4*PI()*G337*$B$3),10)</f>
        <v>71.306714688805911</v>
      </c>
    </row>
    <row r="349" spans="1:7" x14ac:dyDescent="0.25">
      <c r="A349" s="11" t="s">
        <v>41</v>
      </c>
      <c r="B349" s="8"/>
      <c r="C349" s="48" t="s">
        <v>14</v>
      </c>
      <c r="D349" s="13">
        <f>-D347+D348</f>
        <v>-9.0915110126299652</v>
      </c>
      <c r="E349" s="13">
        <f>-E347+E348</f>
        <v>-3.0709110993503543</v>
      </c>
      <c r="F349" s="13">
        <f>-F347+F348</f>
        <v>2.9496888139292707</v>
      </c>
      <c r="G349" s="15">
        <f>-G347+G348</f>
        <v>-21.693285311194089</v>
      </c>
    </row>
    <row r="350" spans="1:7" x14ac:dyDescent="0.25">
      <c r="A350" s="11" t="s">
        <v>34</v>
      </c>
      <c r="B350" s="8"/>
      <c r="C350" s="48" t="s">
        <v>14</v>
      </c>
      <c r="D350" s="13">
        <f>D348+10*D338*LOG(D339/D337,10)</f>
        <v>95.347628822601322</v>
      </c>
      <c r="E350" s="13">
        <f>E348+10*E338*LOG(E339/E337,10)</f>
        <v>99.863078757561027</v>
      </c>
      <c r="F350" s="13">
        <f>F348+10*F338*LOG(F339/F337,10)</f>
        <v>112.80736857111222</v>
      </c>
      <c r="G350" s="15">
        <f>G348+10*G338*LOG(G339/G337,10)</f>
        <v>120.83034952357744</v>
      </c>
    </row>
    <row r="351" spans="1:7" x14ac:dyDescent="0.25">
      <c r="A351" s="11" t="s">
        <v>41</v>
      </c>
      <c r="B351" s="8"/>
      <c r="C351" s="48" t="s">
        <v>14</v>
      </c>
      <c r="D351" s="13">
        <f>-D347+D350</f>
        <v>2.3476288226013224</v>
      </c>
      <c r="E351" s="13">
        <f>-E347+E350</f>
        <v>6.863078757561027</v>
      </c>
      <c r="F351" s="13">
        <f>-F347+F350</f>
        <v>19.807368571112221</v>
      </c>
      <c r="G351" s="15">
        <f>-G347+G350</f>
        <v>27.830349523577439</v>
      </c>
    </row>
    <row r="352" spans="1:7" ht="18" x14ac:dyDescent="0.25">
      <c r="A352" s="7" t="s">
        <v>99</v>
      </c>
      <c r="B352" s="44"/>
      <c r="C352" s="47" t="s">
        <v>14</v>
      </c>
      <c r="D352" s="56">
        <f>IF(D351&lt;0,D$23*POWER(10,-D351/(10*D$24)),IF(D349&lt;0,D$21*POWER(10,-D349/(10*D$22)),0.3*POWER(10,D347/(10*D$20))/(4*PI()*$B$3)))</f>
        <v>111.02742403344669</v>
      </c>
      <c r="E352" s="56">
        <f>IF(E351&lt;0,E$23*POWER(10,-E351/(10*E$24)),IF(E349&lt;0,E$21*POWER(10,-E349/(10*E$22)),0.3*POWER(10,E347/(10*E$20))/(4*PI()*$B$3)))</f>
        <v>158.58710886709545</v>
      </c>
      <c r="F352" s="56">
        <f>IF(F351&lt;0,F$23*POWER(10,-F351/(10*F$24)),IF(F349&lt;0,F$21*POWER(10,-F349/(10*F$22)),0.3*POWER(10,F347/(10*F$20))/(4*PI()*$B$3)))</f>
        <v>182.28692740735912</v>
      </c>
      <c r="G352" s="57">
        <f>IF(G351&lt;0,G$23*POWER(10,-G351/(10*G$24)),IF(G349&lt;0,G$21*POWER(10,-G349/(10*G$22)),0.3*POWER(10,G347/(10*G$20))/(4*PI()*$B$3)))</f>
        <v>95.399537795601077</v>
      </c>
    </row>
    <row r="353" spans="1:14" x14ac:dyDescent="0.25">
      <c r="A353" s="11" t="s">
        <v>100</v>
      </c>
      <c r="B353" s="8"/>
      <c r="C353" s="9"/>
      <c r="D353" s="13"/>
      <c r="E353" s="13"/>
      <c r="F353" s="13"/>
      <c r="G353" s="15"/>
    </row>
    <row r="354" spans="1:14" x14ac:dyDescent="0.25">
      <c r="A354" s="11" t="s">
        <v>40</v>
      </c>
      <c r="B354" s="16">
        <v>30</v>
      </c>
      <c r="C354" s="48" t="s">
        <v>14</v>
      </c>
      <c r="D354" s="13">
        <f>$B354</f>
        <v>30</v>
      </c>
      <c r="E354" s="13">
        <f>$B354</f>
        <v>30</v>
      </c>
      <c r="F354" s="13">
        <f>$B354</f>
        <v>30</v>
      </c>
      <c r="G354" s="15">
        <f>$B354</f>
        <v>30</v>
      </c>
    </row>
    <row r="355" spans="1:14" x14ac:dyDescent="0.25">
      <c r="A355" s="43" t="s">
        <v>32</v>
      </c>
      <c r="B355" s="8"/>
      <c r="C355" s="48" t="s">
        <v>18</v>
      </c>
      <c r="D355" s="13">
        <f>D346+D354</f>
        <v>-101.01029995663981</v>
      </c>
      <c r="E355" s="13">
        <f>E346+E354</f>
        <v>-101.01029995663981</v>
      </c>
      <c r="F355" s="13">
        <f>F346+F354</f>
        <v>-101.01029995663981</v>
      </c>
      <c r="G355" s="15">
        <f>G346+G354</f>
        <v>-101.01029995663981</v>
      </c>
    </row>
    <row r="356" spans="1:14" x14ac:dyDescent="0.25">
      <c r="A356" s="7" t="s">
        <v>39</v>
      </c>
      <c r="B356" s="45"/>
      <c r="C356" s="47" t="s">
        <v>14</v>
      </c>
      <c r="D356" s="35">
        <f>-D355+D327</f>
        <v>63</v>
      </c>
      <c r="E356" s="35">
        <f>-E355+E327</f>
        <v>63</v>
      </c>
      <c r="F356" s="35">
        <f>-F355+F327</f>
        <v>63</v>
      </c>
      <c r="G356" s="42">
        <f>-G355+G327</f>
        <v>63</v>
      </c>
    </row>
    <row r="357" spans="1:14" x14ac:dyDescent="0.25">
      <c r="A357" s="11" t="s">
        <v>33</v>
      </c>
      <c r="B357" s="8"/>
      <c r="C357" s="48" t="s">
        <v>14</v>
      </c>
      <c r="D357" s="13">
        <f>-10*D$20*LOG(0.3/(4*PI()*D$21*$B$3),10)</f>
        <v>83.908488987370035</v>
      </c>
      <c r="E357" s="13">
        <f>-10*E$20*LOG(0.3/(4*PI()*E$21*$B$3),10)</f>
        <v>89.929088900649646</v>
      </c>
      <c r="F357" s="13">
        <f>-10*F$20*LOG(0.3/(4*PI()*F$21*$B$3),10)</f>
        <v>95.949688813929271</v>
      </c>
      <c r="G357" s="15">
        <f>-10*G$20*LOG(0.3/(4*PI()*G$21*$B$3),10)</f>
        <v>71.306714688805911</v>
      </c>
    </row>
    <row r="358" spans="1:14" x14ac:dyDescent="0.25">
      <c r="A358" s="11" t="s">
        <v>41</v>
      </c>
      <c r="B358" s="8"/>
      <c r="C358" s="48" t="s">
        <v>14</v>
      </c>
      <c r="D358" s="13">
        <f>-D356+D357</f>
        <v>20.908488987370035</v>
      </c>
      <c r="E358" s="13">
        <f>-E356+E357</f>
        <v>26.929088900649646</v>
      </c>
      <c r="F358" s="13">
        <f>-F356+F357</f>
        <v>32.949688813929271</v>
      </c>
      <c r="G358" s="15">
        <f>-G356+G357</f>
        <v>8.3067146888059114</v>
      </c>
    </row>
    <row r="359" spans="1:14" x14ac:dyDescent="0.25">
      <c r="A359" s="11" t="s">
        <v>34</v>
      </c>
      <c r="B359" s="8"/>
      <c r="C359" s="48" t="s">
        <v>14</v>
      </c>
      <c r="D359" s="13">
        <f>D357+10*D$22*LOG(D$23/D$21,10)</f>
        <v>95.347628822601322</v>
      </c>
      <c r="E359" s="13">
        <f>E357+10*E$22*LOG(E$23/E$21,10)</f>
        <v>99.863078757561027</v>
      </c>
      <c r="F359" s="13">
        <f>F357+10*F$22*LOG(F$23/F$21,10)</f>
        <v>112.80736857111222</v>
      </c>
      <c r="G359" s="15">
        <f>G357+10*G$22*LOG(G$23/G$21,10)</f>
        <v>120.83034952357744</v>
      </c>
    </row>
    <row r="360" spans="1:14" x14ac:dyDescent="0.25">
      <c r="A360" s="11" t="s">
        <v>41</v>
      </c>
      <c r="B360" s="8"/>
      <c r="C360" s="48" t="s">
        <v>14</v>
      </c>
      <c r="D360" s="13">
        <f>-D356+D359</f>
        <v>32.347628822601322</v>
      </c>
      <c r="E360" s="13">
        <f>-E356+E359</f>
        <v>36.863078757561027</v>
      </c>
      <c r="F360" s="13">
        <f>-F356+F359</f>
        <v>49.807368571112221</v>
      </c>
      <c r="G360" s="15">
        <f>-G356+G359</f>
        <v>57.830349523577439</v>
      </c>
    </row>
    <row r="361" spans="1:14" ht="18.75" thickBot="1" x14ac:dyDescent="0.3">
      <c r="A361" s="17" t="s">
        <v>101</v>
      </c>
      <c r="B361" s="46"/>
      <c r="C361" s="55" t="s">
        <v>38</v>
      </c>
      <c r="D361" s="58">
        <f>IF(D360&lt;0,D$23*POWER(10,-D360/(10*D$24)),IF(D358&lt;0,D$21*POWER(10,-D358/(10*D$22)),0.3*POWER(10,D356/(10*D$20))/(4*PI()*$B$3)))</f>
        <v>5.7644187828102584</v>
      </c>
      <c r="E361" s="58">
        <f>IF(E360&lt;0,E$23*POWER(10,-E360/(10*E$24)),IF(E358&lt;0,E$21*POWER(10,-E358/(10*E$22)),0.3*POWER(10,E356/(10*E$20))/(4*PI()*$B$3)))</f>
        <v>5.7644187828102584</v>
      </c>
      <c r="F361" s="58">
        <f>IF(F360&lt;0,F$23*POWER(10,-F360/(10*F$24)),IF(F358&lt;0,F$21*POWER(10,-F358/(10*F$22)),0.3*POWER(10,F356/(10*F$20))/(4*PI()*$B$3)))</f>
        <v>5.7644187828102584</v>
      </c>
      <c r="G361" s="59">
        <f>IF(G360&lt;0,G$23*POWER(10,-G360/(10*G$24)),IF(G358&lt;0,G$21*POWER(10,-G358/(10*G$22)),0.3*POWER(10,G356/(10*G$20))/(4*PI()*$B$3)))</f>
        <v>5.7644187828102584</v>
      </c>
    </row>
    <row r="362" spans="1:14" ht="18" x14ac:dyDescent="0.25">
      <c r="A362" s="53"/>
      <c r="B362" s="52"/>
      <c r="C362" s="62"/>
      <c r="D362" s="63"/>
      <c r="E362" s="63"/>
      <c r="F362" s="63"/>
      <c r="G362" s="63"/>
    </row>
    <row r="363" spans="1:14" ht="18" x14ac:dyDescent="0.25">
      <c r="A363" s="53" t="s">
        <v>74</v>
      </c>
      <c r="B363" s="52"/>
      <c r="C363" s="62"/>
      <c r="D363" s="63"/>
      <c r="E363" s="63"/>
      <c r="F363" s="63"/>
      <c r="G363" s="63"/>
    </row>
    <row r="364" spans="1:14" ht="18.75" thickBot="1" x14ac:dyDescent="0.3">
      <c r="A364" s="53" t="s">
        <v>107</v>
      </c>
      <c r="B364" s="52"/>
      <c r="C364" s="62"/>
      <c r="D364" s="63"/>
      <c r="E364" s="63"/>
      <c r="F364" s="63"/>
      <c r="G364" s="63"/>
      <c r="I364" s="101" t="s">
        <v>106</v>
      </c>
    </row>
    <row r="365" spans="1:14" ht="15.75" thickBot="1" x14ac:dyDescent="0.3">
      <c r="A365" s="1" t="s">
        <v>0</v>
      </c>
      <c r="B365" s="1">
        <v>5.85</v>
      </c>
      <c r="C365" s="1"/>
      <c r="D365" s="1" t="s">
        <v>1</v>
      </c>
      <c r="E365" s="1">
        <f>300000000/B365/10^9</f>
        <v>5.1282051282051287E-2</v>
      </c>
      <c r="F365" s="1"/>
      <c r="G365" s="1"/>
      <c r="J365" s="75"/>
      <c r="K365" s="118" t="s">
        <v>128</v>
      </c>
      <c r="L365" s="118"/>
      <c r="M365" s="118"/>
      <c r="N365" s="119"/>
    </row>
    <row r="366" spans="1:14" x14ac:dyDescent="0.25">
      <c r="A366" s="2" t="s">
        <v>2</v>
      </c>
      <c r="B366" s="3" t="s">
        <v>3</v>
      </c>
      <c r="C366" s="3" t="s">
        <v>4</v>
      </c>
      <c r="D366" s="4" t="s">
        <v>5</v>
      </c>
      <c r="E366" s="4" t="s">
        <v>6</v>
      </c>
      <c r="F366" s="5" t="s">
        <v>7</v>
      </c>
      <c r="G366" s="6" t="s">
        <v>8</v>
      </c>
      <c r="J366" s="77"/>
      <c r="K366" s="47" t="s">
        <v>5</v>
      </c>
      <c r="L366" s="47" t="s">
        <v>6</v>
      </c>
      <c r="M366" s="72" t="s">
        <v>7</v>
      </c>
      <c r="N366" s="78" t="s">
        <v>8</v>
      </c>
    </row>
    <row r="367" spans="1:14" x14ac:dyDescent="0.25">
      <c r="A367" s="7" t="s">
        <v>103</v>
      </c>
      <c r="B367" s="8"/>
      <c r="C367" s="9"/>
      <c r="D367" s="9"/>
      <c r="E367" s="9"/>
      <c r="F367" s="9"/>
      <c r="G367" s="10"/>
      <c r="J367" s="110" t="s">
        <v>117</v>
      </c>
      <c r="K367" s="74">
        <f>D398</f>
        <v>7.231202626350596</v>
      </c>
      <c r="L367" s="74">
        <f t="shared" ref="L367:N367" si="28">E398</f>
        <v>7.231202626350596</v>
      </c>
      <c r="M367" s="74">
        <f t="shared" si="28"/>
        <v>7.231202626350596</v>
      </c>
      <c r="N367" s="74">
        <f t="shared" si="28"/>
        <v>7.231202626350596</v>
      </c>
    </row>
    <row r="368" spans="1:14" x14ac:dyDescent="0.25">
      <c r="A368" s="11" t="s">
        <v>9</v>
      </c>
      <c r="B368" s="12">
        <v>8</v>
      </c>
      <c r="C368" s="9" t="s">
        <v>10</v>
      </c>
      <c r="D368" s="13">
        <f>B368</f>
        <v>8</v>
      </c>
      <c r="E368" s="13">
        <f>D368</f>
        <v>8</v>
      </c>
      <c r="F368" s="13">
        <f>E368</f>
        <v>8</v>
      </c>
      <c r="G368" s="49">
        <f>F368</f>
        <v>8</v>
      </c>
      <c r="J368" s="110" t="s">
        <v>94</v>
      </c>
      <c r="K368" s="74">
        <f>D434</f>
        <v>139.68769098133839</v>
      </c>
      <c r="L368" s="74">
        <f t="shared" ref="L368:N368" si="29">E434</f>
        <v>209.34170797574606</v>
      </c>
      <c r="M368" s="74">
        <f t="shared" si="29"/>
        <v>278.62197598460688</v>
      </c>
      <c r="N368" s="74">
        <f t="shared" si="29"/>
        <v>133.94652742785982</v>
      </c>
    </row>
    <row r="369" spans="1:14" x14ac:dyDescent="0.25">
      <c r="A369" s="11" t="s">
        <v>11</v>
      </c>
      <c r="B369" s="12">
        <v>14</v>
      </c>
      <c r="C369" s="9" t="s">
        <v>12</v>
      </c>
      <c r="D369" s="13">
        <f>$B369</f>
        <v>14</v>
      </c>
      <c r="E369" s="13">
        <f>$B369</f>
        <v>14</v>
      </c>
      <c r="F369" s="13">
        <f>$B369</f>
        <v>14</v>
      </c>
      <c r="G369" s="15">
        <f>$B369</f>
        <v>14</v>
      </c>
      <c r="J369" s="110" t="s">
        <v>118</v>
      </c>
      <c r="K369" s="74">
        <f>D470</f>
        <v>248.54894253910047</v>
      </c>
      <c r="L369" s="74">
        <f t="shared" ref="L369:N369" si="30">E470</f>
        <v>412.60605292523826</v>
      </c>
      <c r="M369" s="74">
        <f t="shared" si="30"/>
        <v>675.04647645508396</v>
      </c>
      <c r="N369" s="74">
        <f t="shared" si="30"/>
        <v>335.33877780455867</v>
      </c>
    </row>
    <row r="370" spans="1:14" x14ac:dyDescent="0.25">
      <c r="A370" s="11" t="s">
        <v>13</v>
      </c>
      <c r="B370" s="12">
        <v>0</v>
      </c>
      <c r="C370" s="9" t="s">
        <v>14</v>
      </c>
      <c r="D370" s="13">
        <f>$B370</f>
        <v>0</v>
      </c>
      <c r="E370" s="13">
        <f t="shared" ref="E370:G371" si="31">$B370</f>
        <v>0</v>
      </c>
      <c r="F370" s="13">
        <f t="shared" si="31"/>
        <v>0</v>
      </c>
      <c r="G370" s="15">
        <f t="shared" si="31"/>
        <v>0</v>
      </c>
      <c r="J370" s="110" t="s">
        <v>119</v>
      </c>
      <c r="K370" s="74">
        <f>D506</f>
        <v>311.88561750557392</v>
      </c>
      <c r="L370" s="74">
        <f t="shared" ref="L370:N370" si="32">E506</f>
        <v>533.44607818052907</v>
      </c>
      <c r="M370" s="74">
        <f t="shared" si="32"/>
        <v>956.59840768123593</v>
      </c>
      <c r="N370" s="74">
        <f t="shared" si="32"/>
        <v>481.37886048942386</v>
      </c>
    </row>
    <row r="371" spans="1:14" x14ac:dyDescent="0.25">
      <c r="A371" s="11" t="s">
        <v>15</v>
      </c>
      <c r="B371" s="12">
        <v>30</v>
      </c>
      <c r="C371" s="9" t="s">
        <v>14</v>
      </c>
      <c r="D371" s="13">
        <f>$B371</f>
        <v>30</v>
      </c>
      <c r="E371" s="13">
        <f t="shared" si="31"/>
        <v>30</v>
      </c>
      <c r="F371" s="13">
        <f t="shared" si="31"/>
        <v>30</v>
      </c>
      <c r="G371" s="15">
        <f t="shared" si="31"/>
        <v>30</v>
      </c>
    </row>
    <row r="372" spans="1:14" x14ac:dyDescent="0.25">
      <c r="A372" s="11" t="s">
        <v>16</v>
      </c>
      <c r="B372" s="16">
        <v>2</v>
      </c>
      <c r="C372" s="9" t="s">
        <v>17</v>
      </c>
      <c r="D372" s="13">
        <f>B372</f>
        <v>2</v>
      </c>
      <c r="E372" s="13">
        <f>D372</f>
        <v>2</v>
      </c>
      <c r="F372" s="13">
        <f>E372</f>
        <v>2</v>
      </c>
      <c r="G372" s="15">
        <f>F372</f>
        <v>2</v>
      </c>
    </row>
    <row r="373" spans="1:14" ht="15.75" thickBot="1" x14ac:dyDescent="0.3">
      <c r="A373" s="17" t="s">
        <v>110</v>
      </c>
      <c r="B373" s="18"/>
      <c r="C373" s="19" t="s">
        <v>18</v>
      </c>
      <c r="D373" s="18">
        <f>D369-SUM(D370:D372)-10*LOG10(D368/1)</f>
        <v>-27.030899869919438</v>
      </c>
      <c r="E373" s="18">
        <f>E369-SUM(E370:E372)-10*LOG10(E368/1)</f>
        <v>-27.030899869919438</v>
      </c>
      <c r="F373" s="18">
        <f>F369-SUM(F370:F372)-10*LOG10(F368/1)</f>
        <v>-27.030899869919438</v>
      </c>
      <c r="G373" s="32">
        <f>G369-SUM(G370:G372)-10*LOG10(G368/1)</f>
        <v>-27.030899869919438</v>
      </c>
    </row>
    <row r="374" spans="1:14" ht="15.75" thickBot="1" x14ac:dyDescent="0.3">
      <c r="A374" s="20"/>
      <c r="B374" s="21"/>
      <c r="C374" s="22"/>
      <c r="D374" s="23"/>
      <c r="E374" s="24"/>
      <c r="F374" s="25"/>
      <c r="G374" s="1"/>
    </row>
    <row r="375" spans="1:14" x14ac:dyDescent="0.25">
      <c r="A375" s="26" t="s">
        <v>61</v>
      </c>
      <c r="B375" s="27"/>
      <c r="C375" s="28"/>
      <c r="D375" s="27"/>
      <c r="E375" s="27"/>
      <c r="F375" s="27"/>
      <c r="G375" s="29"/>
    </row>
    <row r="376" spans="1:14" x14ac:dyDescent="0.25">
      <c r="A376" s="7" t="s">
        <v>19</v>
      </c>
      <c r="B376" s="82">
        <v>1</v>
      </c>
      <c r="C376" s="9" t="s">
        <v>10</v>
      </c>
      <c r="D376" s="37">
        <f t="shared" ref="D376:G378" si="33">$B376</f>
        <v>1</v>
      </c>
      <c r="E376" s="37">
        <f t="shared" si="33"/>
        <v>1</v>
      </c>
      <c r="F376" s="37">
        <f t="shared" si="33"/>
        <v>1</v>
      </c>
      <c r="G376" s="38">
        <f t="shared" si="33"/>
        <v>1</v>
      </c>
    </row>
    <row r="377" spans="1:14" x14ac:dyDescent="0.25">
      <c r="A377" s="11" t="s">
        <v>20</v>
      </c>
      <c r="B377" s="82">
        <v>-84</v>
      </c>
      <c r="C377" s="9" t="s">
        <v>12</v>
      </c>
      <c r="D377" s="13">
        <f t="shared" si="33"/>
        <v>-84</v>
      </c>
      <c r="E377" s="13">
        <f t="shared" si="33"/>
        <v>-84</v>
      </c>
      <c r="F377" s="13">
        <f t="shared" si="33"/>
        <v>-84</v>
      </c>
      <c r="G377" s="15">
        <f t="shared" si="33"/>
        <v>-84</v>
      </c>
    </row>
    <row r="378" spans="1:14" x14ac:dyDescent="0.25">
      <c r="A378" s="11" t="s">
        <v>21</v>
      </c>
      <c r="B378" s="82">
        <v>0</v>
      </c>
      <c r="C378" s="9" t="s">
        <v>17</v>
      </c>
      <c r="D378" s="13">
        <f t="shared" si="33"/>
        <v>0</v>
      </c>
      <c r="E378" s="13">
        <f t="shared" si="33"/>
        <v>0</v>
      </c>
      <c r="F378" s="13">
        <f t="shared" si="33"/>
        <v>0</v>
      </c>
      <c r="G378" s="15">
        <f t="shared" si="33"/>
        <v>0</v>
      </c>
    </row>
    <row r="379" spans="1:14" ht="15.75" thickBot="1" x14ac:dyDescent="0.3">
      <c r="A379" s="17" t="s">
        <v>63</v>
      </c>
      <c r="B379" s="31"/>
      <c r="C379" s="19" t="s">
        <v>18</v>
      </c>
      <c r="D379" s="18">
        <f>D377-10*LOG(D376,10)-D378</f>
        <v>-84</v>
      </c>
      <c r="E379" s="18">
        <f>E377-10*LOG(E376,10)-E378</f>
        <v>-84</v>
      </c>
      <c r="F379" s="18">
        <f>F377-10*LOG(F376,10)-F378</f>
        <v>-84</v>
      </c>
      <c r="G379" s="32">
        <f>G377-10*LOG(G376,10)-G378</f>
        <v>-84</v>
      </c>
    </row>
    <row r="380" spans="1:14" ht="15.75" thickBot="1" x14ac:dyDescent="0.3">
      <c r="A380" s="20"/>
      <c r="B380" s="23"/>
      <c r="C380" s="22"/>
      <c r="D380" s="23"/>
      <c r="E380" s="24"/>
      <c r="F380" s="25"/>
      <c r="G380" s="1"/>
    </row>
    <row r="381" spans="1:14" x14ac:dyDescent="0.25">
      <c r="A381" s="26" t="s">
        <v>22</v>
      </c>
      <c r="B381" s="33"/>
      <c r="C381" s="34"/>
      <c r="D381" s="33"/>
      <c r="E381" s="33"/>
      <c r="F381" s="33"/>
      <c r="G381" s="29"/>
    </row>
    <row r="382" spans="1:14" x14ac:dyDescent="0.25">
      <c r="A382" s="11" t="s">
        <v>23</v>
      </c>
      <c r="B382" s="35"/>
      <c r="C382" s="36"/>
      <c r="D382" s="37">
        <v>2</v>
      </c>
      <c r="E382" s="37">
        <v>2</v>
      </c>
      <c r="F382" s="37">
        <v>2</v>
      </c>
      <c r="G382" s="38">
        <v>2</v>
      </c>
    </row>
    <row r="383" spans="1:14" x14ac:dyDescent="0.25">
      <c r="A383" s="11" t="s">
        <v>24</v>
      </c>
      <c r="B383" s="35"/>
      <c r="C383" s="36"/>
      <c r="D383" s="13">
        <v>64</v>
      </c>
      <c r="E383" s="13">
        <v>128</v>
      </c>
      <c r="F383" s="13">
        <v>256</v>
      </c>
      <c r="G383" s="15">
        <v>15</v>
      </c>
    </row>
    <row r="384" spans="1:14" x14ac:dyDescent="0.25">
      <c r="A384" s="11" t="s">
        <v>25</v>
      </c>
      <c r="B384" s="35"/>
      <c r="C384" s="36"/>
      <c r="D384" s="37">
        <v>3.8</v>
      </c>
      <c r="E384" s="37">
        <v>3.3</v>
      </c>
      <c r="F384" s="37">
        <v>2.8</v>
      </c>
      <c r="G384" s="38">
        <v>2.7</v>
      </c>
    </row>
    <row r="385" spans="1:7" x14ac:dyDescent="0.25">
      <c r="A385" s="11" t="s">
        <v>26</v>
      </c>
      <c r="B385" s="35"/>
      <c r="C385" s="36"/>
      <c r="D385" s="13">
        <v>128</v>
      </c>
      <c r="E385" s="13">
        <v>256</v>
      </c>
      <c r="F385" s="13">
        <v>1024</v>
      </c>
      <c r="G385" s="15">
        <v>1024</v>
      </c>
    </row>
    <row r="386" spans="1:7" ht="15.75" thickBot="1" x14ac:dyDescent="0.3">
      <c r="A386" s="39" t="s">
        <v>27</v>
      </c>
      <c r="B386" s="18"/>
      <c r="C386" s="19"/>
      <c r="D386" s="40">
        <v>4.3</v>
      </c>
      <c r="E386" s="40">
        <v>3.8</v>
      </c>
      <c r="F386" s="40">
        <v>3.3</v>
      </c>
      <c r="G386" s="41">
        <v>2.7</v>
      </c>
    </row>
    <row r="387" spans="1:7" ht="15.75" thickBot="1" x14ac:dyDescent="0.3">
      <c r="A387" s="1"/>
      <c r="B387" s="1"/>
      <c r="C387" s="1"/>
      <c r="D387" s="1"/>
      <c r="E387" s="1"/>
      <c r="F387" s="1"/>
      <c r="G387" s="1"/>
    </row>
    <row r="388" spans="1:7" x14ac:dyDescent="0.25">
      <c r="A388" s="26" t="s">
        <v>28</v>
      </c>
      <c r="B388" s="27"/>
      <c r="C388" s="28"/>
      <c r="D388" s="27"/>
      <c r="E388" s="27"/>
      <c r="F388" s="27"/>
      <c r="G388" s="29"/>
    </row>
    <row r="389" spans="1:7" x14ac:dyDescent="0.25">
      <c r="A389" s="11" t="s">
        <v>29</v>
      </c>
      <c r="B389" s="12">
        <v>6</v>
      </c>
      <c r="C389" s="9" t="s">
        <v>14</v>
      </c>
      <c r="D389" s="13">
        <f>$B$27</f>
        <v>6</v>
      </c>
      <c r="E389" s="13">
        <f>$B$27</f>
        <v>6</v>
      </c>
      <c r="F389" s="13">
        <f>$B$27</f>
        <v>6</v>
      </c>
      <c r="G389" s="15">
        <f>$B$27</f>
        <v>6</v>
      </c>
    </row>
    <row r="390" spans="1:7" x14ac:dyDescent="0.25">
      <c r="A390" s="7" t="s">
        <v>30</v>
      </c>
      <c r="B390" s="35"/>
      <c r="C390" s="36" t="s">
        <v>18</v>
      </c>
      <c r="D390" s="35">
        <f>D379-D389</f>
        <v>-90</v>
      </c>
      <c r="E390" s="35">
        <f>E379-E389</f>
        <v>-90</v>
      </c>
      <c r="F390" s="35">
        <f>F379-F389</f>
        <v>-90</v>
      </c>
      <c r="G390" s="42">
        <f>G379-G389</f>
        <v>-90</v>
      </c>
    </row>
    <row r="391" spans="1:7" x14ac:dyDescent="0.25">
      <c r="A391" s="11" t="s">
        <v>98</v>
      </c>
      <c r="B391" s="8"/>
      <c r="C391" s="9"/>
      <c r="D391" s="13"/>
      <c r="E391" s="13"/>
      <c r="F391" s="13"/>
      <c r="G391" s="15"/>
    </row>
    <row r="392" spans="1:7" x14ac:dyDescent="0.25">
      <c r="A392" s="43" t="s">
        <v>32</v>
      </c>
      <c r="B392" s="44"/>
      <c r="C392" s="9" t="s">
        <v>18</v>
      </c>
      <c r="D392" s="13">
        <f>D390-D372</f>
        <v>-92</v>
      </c>
      <c r="E392" s="13">
        <f>E390-E372</f>
        <v>-92</v>
      </c>
      <c r="F392" s="13">
        <f>F390-F372</f>
        <v>-92</v>
      </c>
      <c r="G392" s="15">
        <f>G390-G372</f>
        <v>-92</v>
      </c>
    </row>
    <row r="393" spans="1:7" x14ac:dyDescent="0.25">
      <c r="A393" s="7" t="s">
        <v>39</v>
      </c>
      <c r="B393" s="13"/>
      <c r="C393" s="47" t="s">
        <v>14</v>
      </c>
      <c r="D393" s="35">
        <f>-D392+D373</f>
        <v>64.969100130080562</v>
      </c>
      <c r="E393" s="35">
        <f>-E392+E373</f>
        <v>64.969100130080562</v>
      </c>
      <c r="F393" s="35">
        <f>-F392+F373</f>
        <v>64.969100130080562</v>
      </c>
      <c r="G393" s="42">
        <f>-G392+G373</f>
        <v>64.969100130080562</v>
      </c>
    </row>
    <row r="394" spans="1:7" x14ac:dyDescent="0.25">
      <c r="A394" s="11" t="s">
        <v>33</v>
      </c>
      <c r="B394" s="8"/>
      <c r="C394" s="48" t="s">
        <v>14</v>
      </c>
      <c r="D394" s="13">
        <f>-10*D382*LOG(0.3/(4*PI()*D383*$B$3),10)</f>
        <v>83.908488987370035</v>
      </c>
      <c r="E394" s="13">
        <f>-10*E382*LOG(0.3/(4*PI()*E383*$B$3),10)</f>
        <v>89.929088900649646</v>
      </c>
      <c r="F394" s="13">
        <f>-10*F382*LOG(0.3/(4*PI()*F383*$B$3),10)</f>
        <v>95.949688813929271</v>
      </c>
      <c r="G394" s="15">
        <f>-10*G382*LOG(0.3/(4*PI()*G383*$B$3),10)</f>
        <v>71.306714688805911</v>
      </c>
    </row>
    <row r="395" spans="1:7" x14ac:dyDescent="0.25">
      <c r="A395" s="11" t="s">
        <v>41</v>
      </c>
      <c r="B395" s="8"/>
      <c r="C395" s="48" t="s">
        <v>14</v>
      </c>
      <c r="D395" s="13">
        <f>-D393+D394</f>
        <v>18.939388857289472</v>
      </c>
      <c r="E395" s="13">
        <f>-E393+E394</f>
        <v>24.959988770569083</v>
      </c>
      <c r="F395" s="13">
        <f>-F393+F394</f>
        <v>30.980588683848708</v>
      </c>
      <c r="G395" s="15">
        <f>-G393+G394</f>
        <v>6.337614558725349</v>
      </c>
    </row>
    <row r="396" spans="1:7" x14ac:dyDescent="0.25">
      <c r="A396" s="11" t="s">
        <v>34</v>
      </c>
      <c r="B396" s="8"/>
      <c r="C396" s="48" t="s">
        <v>14</v>
      </c>
      <c r="D396" s="13">
        <f>D394+10*D384*LOG(D385/D383,10)</f>
        <v>95.347628822601322</v>
      </c>
      <c r="E396" s="13">
        <f>E394+10*E384*LOG(E385/E383,10)</f>
        <v>99.863078757561027</v>
      </c>
      <c r="F396" s="13">
        <f>F394+10*F384*LOG(F385/F383,10)</f>
        <v>112.80736857111222</v>
      </c>
      <c r="G396" s="15">
        <f>G394+10*G384*LOG(G385/G383,10)</f>
        <v>120.83034952357744</v>
      </c>
    </row>
    <row r="397" spans="1:7" x14ac:dyDescent="0.25">
      <c r="A397" s="11" t="s">
        <v>41</v>
      </c>
      <c r="B397" s="8"/>
      <c r="C397" s="48" t="s">
        <v>14</v>
      </c>
      <c r="D397" s="13">
        <f>-D393+D396</f>
        <v>30.37852869252076</v>
      </c>
      <c r="E397" s="13">
        <f>-E393+E396</f>
        <v>34.893978627480465</v>
      </c>
      <c r="F397" s="13">
        <f>-F393+F396</f>
        <v>47.838268441031659</v>
      </c>
      <c r="G397" s="15">
        <f>-G393+G396</f>
        <v>55.861249393496877</v>
      </c>
    </row>
    <row r="398" spans="1:7" ht="18" x14ac:dyDescent="0.25">
      <c r="A398" s="7" t="s">
        <v>99</v>
      </c>
      <c r="B398" s="44"/>
      <c r="C398" s="47" t="s">
        <v>14</v>
      </c>
      <c r="D398" s="56">
        <f>IF(D397&lt;0,D$23*POWER(10,-D397/(10*D$24)),IF(D395&lt;0,D$21*POWER(10,-D395/(10*D$22)),0.3*POWER(10,D393/(10*D$20))/(4*PI()*$B$3)))</f>
        <v>7.231202626350596</v>
      </c>
      <c r="E398" s="56">
        <f>IF(E397&lt;0,E$23*POWER(10,-E397/(10*E$24)),IF(E395&lt;0,E$21*POWER(10,-E395/(10*E$22)),0.3*POWER(10,E393/(10*E$20))/(4*PI()*$B$3)))</f>
        <v>7.231202626350596</v>
      </c>
      <c r="F398" s="56">
        <f>IF(F397&lt;0,F$23*POWER(10,-F397/(10*F$24)),IF(F395&lt;0,F$21*POWER(10,-F395/(10*F$22)),0.3*POWER(10,F393/(10*F$20))/(4*PI()*$B$3)))</f>
        <v>7.231202626350596</v>
      </c>
      <c r="G398" s="57">
        <f>IF(G397&lt;0,G$23*POWER(10,-G397/(10*G$24)),IF(G395&lt;0,G$21*POWER(10,-G395/(10*G$22)),0.3*POWER(10,G393/(10*G$20))/(4*PI()*$B$3)))</f>
        <v>7.231202626350596</v>
      </c>
    </row>
    <row r="400" spans="1:7" x14ac:dyDescent="0.25">
      <c r="A400" s="50" t="s">
        <v>104</v>
      </c>
    </row>
    <row r="401" spans="1:7" ht="15.75" thickBot="1" x14ac:dyDescent="0.3">
      <c r="A401" s="1" t="s">
        <v>0</v>
      </c>
      <c r="B401" s="1">
        <v>5.85</v>
      </c>
      <c r="C401" s="1"/>
      <c r="D401" s="1" t="s">
        <v>1</v>
      </c>
      <c r="E401" s="1">
        <f>300000000/B401/10^9</f>
        <v>5.1282051282051287E-2</v>
      </c>
      <c r="F401" s="1"/>
      <c r="G401" s="1"/>
    </row>
    <row r="402" spans="1:7" x14ac:dyDescent="0.25">
      <c r="A402" s="2" t="s">
        <v>2</v>
      </c>
      <c r="B402" s="3" t="s">
        <v>3</v>
      </c>
      <c r="C402" s="3" t="s">
        <v>4</v>
      </c>
      <c r="D402" s="4" t="s">
        <v>5</v>
      </c>
      <c r="E402" s="4" t="s">
        <v>6</v>
      </c>
      <c r="F402" s="5" t="s">
        <v>7</v>
      </c>
      <c r="G402" s="6" t="s">
        <v>8</v>
      </c>
    </row>
    <row r="403" spans="1:7" x14ac:dyDescent="0.25">
      <c r="A403" s="7" t="s">
        <v>103</v>
      </c>
      <c r="B403" s="8"/>
      <c r="C403" s="9"/>
      <c r="D403" s="9"/>
      <c r="E403" s="9"/>
      <c r="F403" s="9"/>
      <c r="G403" s="10"/>
    </row>
    <row r="404" spans="1:7" x14ac:dyDescent="0.25">
      <c r="A404" s="11" t="s">
        <v>9</v>
      </c>
      <c r="B404" s="12">
        <v>8</v>
      </c>
      <c r="C404" s="9" t="s">
        <v>10</v>
      </c>
      <c r="D404" s="13">
        <f>B404</f>
        <v>8</v>
      </c>
      <c r="E404" s="13">
        <f>D404</f>
        <v>8</v>
      </c>
      <c r="F404" s="13">
        <f>E404</f>
        <v>8</v>
      </c>
      <c r="G404" s="49">
        <f>F404</f>
        <v>8</v>
      </c>
    </row>
    <row r="405" spans="1:7" x14ac:dyDescent="0.25">
      <c r="A405" s="11" t="s">
        <v>11</v>
      </c>
      <c r="B405" s="12">
        <v>14</v>
      </c>
      <c r="C405" s="9" t="s">
        <v>12</v>
      </c>
      <c r="D405" s="13">
        <f>$B405</f>
        <v>14</v>
      </c>
      <c r="E405" s="13">
        <f>$B405</f>
        <v>14</v>
      </c>
      <c r="F405" s="13">
        <f>$B405</f>
        <v>14</v>
      </c>
      <c r="G405" s="15">
        <f>$B405</f>
        <v>14</v>
      </c>
    </row>
    <row r="406" spans="1:7" x14ac:dyDescent="0.25">
      <c r="A406" s="11" t="s">
        <v>13</v>
      </c>
      <c r="B406" s="12">
        <v>0</v>
      </c>
      <c r="C406" s="9" t="s">
        <v>14</v>
      </c>
      <c r="D406" s="13">
        <f>$B406</f>
        <v>0</v>
      </c>
      <c r="E406" s="13">
        <f t="shared" ref="E406:G407" si="34">$B406</f>
        <v>0</v>
      </c>
      <c r="F406" s="13">
        <f t="shared" si="34"/>
        <v>0</v>
      </c>
      <c r="G406" s="15">
        <f t="shared" si="34"/>
        <v>0</v>
      </c>
    </row>
    <row r="407" spans="1:7" x14ac:dyDescent="0.25">
      <c r="A407" s="11" t="s">
        <v>15</v>
      </c>
      <c r="B407" s="12">
        <v>15</v>
      </c>
      <c r="C407" s="9" t="s">
        <v>14</v>
      </c>
      <c r="D407" s="13">
        <f>$B407</f>
        <v>15</v>
      </c>
      <c r="E407" s="13">
        <f t="shared" si="34"/>
        <v>15</v>
      </c>
      <c r="F407" s="13">
        <f t="shared" si="34"/>
        <v>15</v>
      </c>
      <c r="G407" s="15">
        <f t="shared" si="34"/>
        <v>15</v>
      </c>
    </row>
    <row r="408" spans="1:7" x14ac:dyDescent="0.25">
      <c r="A408" s="11" t="s">
        <v>16</v>
      </c>
      <c r="B408" s="16">
        <v>2</v>
      </c>
      <c r="C408" s="9" t="s">
        <v>17</v>
      </c>
      <c r="D408" s="13">
        <f>B408</f>
        <v>2</v>
      </c>
      <c r="E408" s="13">
        <f>D408</f>
        <v>2</v>
      </c>
      <c r="F408" s="13">
        <f>E408</f>
        <v>2</v>
      </c>
      <c r="G408" s="15">
        <f>F408</f>
        <v>2</v>
      </c>
    </row>
    <row r="409" spans="1:7" ht="15.75" thickBot="1" x14ac:dyDescent="0.3">
      <c r="A409" s="17" t="s">
        <v>110</v>
      </c>
      <c r="B409" s="18"/>
      <c r="C409" s="19" t="s">
        <v>18</v>
      </c>
      <c r="D409" s="18">
        <f>D405-SUM(D406:D408)-10*LOG10(D404/1)</f>
        <v>-12.030899869919436</v>
      </c>
      <c r="E409" s="18">
        <f>E405-SUM(E406:E408)-10*LOG10(E404/1)</f>
        <v>-12.030899869919436</v>
      </c>
      <c r="F409" s="18">
        <f>F405-SUM(F406:F408)-10*LOG10(F404/1)</f>
        <v>-12.030899869919436</v>
      </c>
      <c r="G409" s="32">
        <f>G405-SUM(G406:G408)-10*LOG10(G404/1)</f>
        <v>-12.030899869919436</v>
      </c>
    </row>
    <row r="410" spans="1:7" ht="15.75" thickBot="1" x14ac:dyDescent="0.3">
      <c r="A410" s="20"/>
      <c r="B410" s="21"/>
      <c r="C410" s="22"/>
      <c r="D410" s="23"/>
      <c r="E410" s="24"/>
      <c r="F410" s="25"/>
      <c r="G410" s="1"/>
    </row>
    <row r="411" spans="1:7" x14ac:dyDescent="0.25">
      <c r="A411" s="26" t="s">
        <v>60</v>
      </c>
      <c r="B411" s="27"/>
      <c r="C411" s="28"/>
      <c r="D411" s="27"/>
      <c r="E411" s="27"/>
      <c r="F411" s="27"/>
      <c r="G411" s="29"/>
    </row>
    <row r="412" spans="1:7" x14ac:dyDescent="0.25">
      <c r="A412" s="7" t="s">
        <v>19</v>
      </c>
      <c r="B412" s="82">
        <v>20</v>
      </c>
      <c r="C412" s="9" t="s">
        <v>10</v>
      </c>
      <c r="D412" s="13">
        <f t="shared" ref="D412:G414" si="35">$B412</f>
        <v>20</v>
      </c>
      <c r="E412" s="13">
        <f t="shared" si="35"/>
        <v>20</v>
      </c>
      <c r="F412" s="13">
        <f t="shared" si="35"/>
        <v>20</v>
      </c>
      <c r="G412" s="15">
        <f t="shared" si="35"/>
        <v>20</v>
      </c>
    </row>
    <row r="413" spans="1:7" x14ac:dyDescent="0.25">
      <c r="A413" s="11" t="s">
        <v>20</v>
      </c>
      <c r="B413" s="82">
        <v>-88</v>
      </c>
      <c r="C413" s="9" t="s">
        <v>12</v>
      </c>
      <c r="D413" s="13">
        <f t="shared" si="35"/>
        <v>-88</v>
      </c>
      <c r="E413" s="13">
        <f t="shared" si="35"/>
        <v>-88</v>
      </c>
      <c r="F413" s="13">
        <f t="shared" si="35"/>
        <v>-88</v>
      </c>
      <c r="G413" s="15">
        <f t="shared" si="35"/>
        <v>-88</v>
      </c>
    </row>
    <row r="414" spans="1:7" x14ac:dyDescent="0.25">
      <c r="A414" s="11" t="s">
        <v>21</v>
      </c>
      <c r="B414" s="82">
        <v>0</v>
      </c>
      <c r="C414" s="9" t="s">
        <v>17</v>
      </c>
      <c r="D414" s="13">
        <f t="shared" si="35"/>
        <v>0</v>
      </c>
      <c r="E414" s="13">
        <f t="shared" si="35"/>
        <v>0</v>
      </c>
      <c r="F414" s="13">
        <f t="shared" si="35"/>
        <v>0</v>
      </c>
      <c r="G414" s="15">
        <f t="shared" si="35"/>
        <v>0</v>
      </c>
    </row>
    <row r="415" spans="1:7" ht="15.75" thickBot="1" x14ac:dyDescent="0.3">
      <c r="A415" s="17" t="s">
        <v>63</v>
      </c>
      <c r="B415" s="31"/>
      <c r="C415" s="19" t="s">
        <v>18</v>
      </c>
      <c r="D415" s="18">
        <f>D413-10*LOG(D412,10)-D414</f>
        <v>-101.01029995663981</v>
      </c>
      <c r="E415" s="18">
        <f>E413-10*LOG(E412,10)-E414</f>
        <v>-101.01029995663981</v>
      </c>
      <c r="F415" s="18">
        <f>F413-10*LOG(F412,10)-F414</f>
        <v>-101.01029995663981</v>
      </c>
      <c r="G415" s="32">
        <f>G413-10*LOG(G412,10)-G414</f>
        <v>-101.01029995663981</v>
      </c>
    </row>
    <row r="416" spans="1:7" ht="15.75" thickBot="1" x14ac:dyDescent="0.3">
      <c r="A416" s="20"/>
      <c r="B416" s="23"/>
      <c r="C416" s="22"/>
      <c r="D416" s="23"/>
      <c r="E416" s="24"/>
      <c r="F416" s="25"/>
      <c r="G416" s="1"/>
    </row>
    <row r="417" spans="1:7" x14ac:dyDescent="0.25">
      <c r="A417" s="26" t="s">
        <v>22</v>
      </c>
      <c r="B417" s="33"/>
      <c r="C417" s="34"/>
      <c r="D417" s="33"/>
      <c r="E417" s="33"/>
      <c r="F417" s="33"/>
      <c r="G417" s="29"/>
    </row>
    <row r="418" spans="1:7" x14ac:dyDescent="0.25">
      <c r="A418" s="11" t="s">
        <v>23</v>
      </c>
      <c r="B418" s="35"/>
      <c r="C418" s="36"/>
      <c r="D418" s="37">
        <v>2</v>
      </c>
      <c r="E418" s="37">
        <v>2</v>
      </c>
      <c r="F418" s="37">
        <v>2</v>
      </c>
      <c r="G418" s="38">
        <v>2</v>
      </c>
    </row>
    <row r="419" spans="1:7" x14ac:dyDescent="0.25">
      <c r="A419" s="11" t="s">
        <v>24</v>
      </c>
      <c r="B419" s="35"/>
      <c r="C419" s="36"/>
      <c r="D419" s="13">
        <v>64</v>
      </c>
      <c r="E419" s="13">
        <v>128</v>
      </c>
      <c r="F419" s="13">
        <v>256</v>
      </c>
      <c r="G419" s="15">
        <v>15</v>
      </c>
    </row>
    <row r="420" spans="1:7" x14ac:dyDescent="0.25">
      <c r="A420" s="11" t="s">
        <v>25</v>
      </c>
      <c r="B420" s="35"/>
      <c r="C420" s="36"/>
      <c r="D420" s="37">
        <v>3.8</v>
      </c>
      <c r="E420" s="37">
        <v>3.3</v>
      </c>
      <c r="F420" s="37">
        <v>2.8</v>
      </c>
      <c r="G420" s="38">
        <v>2.7</v>
      </c>
    </row>
    <row r="421" spans="1:7" x14ac:dyDescent="0.25">
      <c r="A421" s="11" t="s">
        <v>26</v>
      </c>
      <c r="B421" s="35"/>
      <c r="C421" s="36"/>
      <c r="D421" s="13">
        <v>128</v>
      </c>
      <c r="E421" s="13">
        <v>256</v>
      </c>
      <c r="F421" s="13">
        <v>1024</v>
      </c>
      <c r="G421" s="15">
        <v>1024</v>
      </c>
    </row>
    <row r="422" spans="1:7" ht="15.75" thickBot="1" x14ac:dyDescent="0.3">
      <c r="A422" s="39" t="s">
        <v>27</v>
      </c>
      <c r="B422" s="18"/>
      <c r="C422" s="19"/>
      <c r="D422" s="40">
        <v>4.3</v>
      </c>
      <c r="E422" s="40">
        <v>3.8</v>
      </c>
      <c r="F422" s="40">
        <v>3.3</v>
      </c>
      <c r="G422" s="41">
        <v>2.7</v>
      </c>
    </row>
    <row r="423" spans="1:7" ht="15.75" thickBot="1" x14ac:dyDescent="0.3">
      <c r="A423" s="1"/>
      <c r="B423" s="1"/>
      <c r="C423" s="1"/>
      <c r="D423" s="1"/>
      <c r="E423" s="1"/>
      <c r="F423" s="1"/>
      <c r="G423" s="1"/>
    </row>
    <row r="424" spans="1:7" x14ac:dyDescent="0.25">
      <c r="A424" s="26" t="s">
        <v>28</v>
      </c>
      <c r="B424" s="27"/>
      <c r="C424" s="28"/>
      <c r="D424" s="27"/>
      <c r="E424" s="27"/>
      <c r="F424" s="27"/>
      <c r="G424" s="29"/>
    </row>
    <row r="425" spans="1:7" x14ac:dyDescent="0.25">
      <c r="A425" s="11" t="s">
        <v>29</v>
      </c>
      <c r="B425" s="12">
        <v>6</v>
      </c>
      <c r="C425" s="9" t="s">
        <v>14</v>
      </c>
      <c r="D425" s="13">
        <f>$B$27</f>
        <v>6</v>
      </c>
      <c r="E425" s="13">
        <f>$B$27</f>
        <v>6</v>
      </c>
      <c r="F425" s="13">
        <f>$B$27</f>
        <v>6</v>
      </c>
      <c r="G425" s="15">
        <f>$B$27</f>
        <v>6</v>
      </c>
    </row>
    <row r="426" spans="1:7" x14ac:dyDescent="0.25">
      <c r="A426" s="7" t="s">
        <v>30</v>
      </c>
      <c r="B426" s="35"/>
      <c r="C426" s="36" t="s">
        <v>18</v>
      </c>
      <c r="D426" s="35">
        <f>D415-D425</f>
        <v>-107.01029995663981</v>
      </c>
      <c r="E426" s="35">
        <f>E415-E425</f>
        <v>-107.01029995663981</v>
      </c>
      <c r="F426" s="35">
        <f>F415-F425</f>
        <v>-107.01029995663981</v>
      </c>
      <c r="G426" s="42">
        <f>G415-G425</f>
        <v>-107.01029995663981</v>
      </c>
    </row>
    <row r="427" spans="1:7" x14ac:dyDescent="0.25">
      <c r="A427" s="11" t="s">
        <v>98</v>
      </c>
      <c r="B427" s="8"/>
      <c r="C427" s="9"/>
      <c r="D427" s="13"/>
      <c r="E427" s="13"/>
      <c r="F427" s="13"/>
      <c r="G427" s="15"/>
    </row>
    <row r="428" spans="1:7" x14ac:dyDescent="0.25">
      <c r="A428" s="43" t="s">
        <v>32</v>
      </c>
      <c r="B428" s="44"/>
      <c r="C428" s="9" t="s">
        <v>18</v>
      </c>
      <c r="D428" s="13">
        <f>D426-D408</f>
        <v>-109.01029995663981</v>
      </c>
      <c r="E428" s="13">
        <f>E426-E408</f>
        <v>-109.01029995663981</v>
      </c>
      <c r="F428" s="13">
        <f>F426-F408</f>
        <v>-109.01029995663981</v>
      </c>
      <c r="G428" s="15">
        <f>G426-G408</f>
        <v>-109.01029995663981</v>
      </c>
    </row>
    <row r="429" spans="1:7" x14ac:dyDescent="0.25">
      <c r="A429" s="7" t="s">
        <v>39</v>
      </c>
      <c r="B429" s="13"/>
      <c r="C429" s="47" t="s">
        <v>14</v>
      </c>
      <c r="D429" s="35">
        <f>-D428+D409</f>
        <v>96.979400086720375</v>
      </c>
      <c r="E429" s="35">
        <f>-E428+E409</f>
        <v>96.979400086720375</v>
      </c>
      <c r="F429" s="35">
        <f>-F428+F409</f>
        <v>96.979400086720375</v>
      </c>
      <c r="G429" s="42">
        <f>-G428+G409</f>
        <v>96.979400086720375</v>
      </c>
    </row>
    <row r="430" spans="1:7" x14ac:dyDescent="0.25">
      <c r="A430" s="11" t="s">
        <v>33</v>
      </c>
      <c r="B430" s="8"/>
      <c r="C430" s="48" t="s">
        <v>14</v>
      </c>
      <c r="D430" s="13">
        <f>-10*D418*LOG(0.3/(4*PI()*D419*$B$3),10)</f>
        <v>83.908488987370035</v>
      </c>
      <c r="E430" s="13">
        <f>-10*E418*LOG(0.3/(4*PI()*E419*$B$3),10)</f>
        <v>89.929088900649646</v>
      </c>
      <c r="F430" s="13">
        <f>-10*F418*LOG(0.3/(4*PI()*F419*$B$3),10)</f>
        <v>95.949688813929271</v>
      </c>
      <c r="G430" s="15">
        <f>-10*G418*LOG(0.3/(4*PI()*G419*$B$3),10)</f>
        <v>71.306714688805911</v>
      </c>
    </row>
    <row r="431" spans="1:7" x14ac:dyDescent="0.25">
      <c r="A431" s="11" t="s">
        <v>41</v>
      </c>
      <c r="B431" s="8"/>
      <c r="C431" s="48" t="s">
        <v>14</v>
      </c>
      <c r="D431" s="13">
        <f>-D429+D430</f>
        <v>-13.07091109935034</v>
      </c>
      <c r="E431" s="13">
        <f>-E429+E430</f>
        <v>-7.0503111860707293</v>
      </c>
      <c r="F431" s="13">
        <f>-F429+F430</f>
        <v>-1.0297112727911042</v>
      </c>
      <c r="G431" s="15">
        <f>-G429+G430</f>
        <v>-25.672685397914464</v>
      </c>
    </row>
    <row r="432" spans="1:7" x14ac:dyDescent="0.25">
      <c r="A432" s="11" t="s">
        <v>34</v>
      </c>
      <c r="B432" s="8"/>
      <c r="C432" s="48" t="s">
        <v>14</v>
      </c>
      <c r="D432" s="13">
        <f>D430+10*D420*LOG(D421/D419,10)</f>
        <v>95.347628822601322</v>
      </c>
      <c r="E432" s="13">
        <f>E430+10*E420*LOG(E421/E419,10)</f>
        <v>99.863078757561027</v>
      </c>
      <c r="F432" s="13">
        <f>F430+10*F420*LOG(F421/F419,10)</f>
        <v>112.80736857111222</v>
      </c>
      <c r="G432" s="15">
        <f>G430+10*G420*LOG(G421/G419,10)</f>
        <v>120.83034952357744</v>
      </c>
    </row>
    <row r="433" spans="1:7" x14ac:dyDescent="0.25">
      <c r="A433" s="11" t="s">
        <v>41</v>
      </c>
      <c r="B433" s="8"/>
      <c r="C433" s="48" t="s">
        <v>14</v>
      </c>
      <c r="D433" s="13">
        <f>-D429+D432</f>
        <v>-1.6317712641190525</v>
      </c>
      <c r="E433" s="13">
        <f>-E429+E432</f>
        <v>2.8836786708406521</v>
      </c>
      <c r="F433" s="13">
        <f>-F429+F432</f>
        <v>15.827968484391846</v>
      </c>
      <c r="G433" s="15">
        <f>-G429+G432</f>
        <v>23.850949436857064</v>
      </c>
    </row>
    <row r="434" spans="1:7" ht="18" x14ac:dyDescent="0.25">
      <c r="A434" s="7" t="s">
        <v>99</v>
      </c>
      <c r="B434" s="44"/>
      <c r="C434" s="47" t="s">
        <v>14</v>
      </c>
      <c r="D434" s="56">
        <f>IF(D433&lt;0,D$23*POWER(10,-D433/(10*D$24)),IF(D431&lt;0,D$21*POWER(10,-D431/(10*D$22)),0.3*POWER(10,D429/(10*D$20))/(4*PI()*$B$3)))</f>
        <v>139.68769098133839</v>
      </c>
      <c r="E434" s="56">
        <f>IF(E433&lt;0,E$23*POWER(10,-E433/(10*E$24)),IF(E431&lt;0,E$21*POWER(10,-E431/(10*E$22)),0.3*POWER(10,E429/(10*E$20))/(4*PI()*$B$3)))</f>
        <v>209.34170797574606</v>
      </c>
      <c r="F434" s="56">
        <f>IF(F433&lt;0,F$23*POWER(10,-F433/(10*F$24)),IF(F431&lt;0,F$21*POWER(10,-F431/(10*F$22)),0.3*POWER(10,F429/(10*F$20))/(4*PI()*$B$3)))</f>
        <v>278.62197598460688</v>
      </c>
      <c r="G434" s="57">
        <f>IF(G433&lt;0,G$23*POWER(10,-G433/(10*G$24)),IF(G431&lt;0,G$21*POWER(10,-G431/(10*G$22)),0.3*POWER(10,G429/(10*G$20))/(4*PI()*$B$3)))</f>
        <v>133.94652742785982</v>
      </c>
    </row>
    <row r="435" spans="1:7" ht="18" x14ac:dyDescent="0.25">
      <c r="A435" s="53"/>
      <c r="B435" s="52"/>
      <c r="C435" s="53"/>
      <c r="D435" s="63"/>
      <c r="E435" s="63"/>
      <c r="F435" s="63"/>
      <c r="G435" s="63"/>
    </row>
    <row r="436" spans="1:7" ht="18" x14ac:dyDescent="0.25">
      <c r="A436" s="53" t="s">
        <v>109</v>
      </c>
      <c r="B436" s="52"/>
      <c r="C436" s="53"/>
      <c r="D436" s="63"/>
      <c r="E436" s="63"/>
      <c r="F436" s="63"/>
      <c r="G436" s="63"/>
    </row>
    <row r="437" spans="1:7" ht="15.75" thickBot="1" x14ac:dyDescent="0.3">
      <c r="A437" s="1" t="s">
        <v>0</v>
      </c>
      <c r="B437" s="1">
        <v>5.85</v>
      </c>
      <c r="C437" s="1"/>
      <c r="D437" s="1" t="s">
        <v>1</v>
      </c>
      <c r="E437" s="1">
        <f>300000000/B437/10^9</f>
        <v>5.1282051282051287E-2</v>
      </c>
      <c r="F437" s="1"/>
      <c r="G437" s="1"/>
    </row>
    <row r="438" spans="1:7" x14ac:dyDescent="0.25">
      <c r="A438" s="2" t="s">
        <v>2</v>
      </c>
      <c r="B438" s="3" t="s">
        <v>3</v>
      </c>
      <c r="C438" s="3" t="s">
        <v>4</v>
      </c>
      <c r="D438" s="4" t="s">
        <v>5</v>
      </c>
      <c r="E438" s="4" t="s">
        <v>6</v>
      </c>
      <c r="F438" s="5" t="s">
        <v>7</v>
      </c>
      <c r="G438" s="6" t="s">
        <v>8</v>
      </c>
    </row>
    <row r="439" spans="1:7" x14ac:dyDescent="0.25">
      <c r="A439" s="7" t="s">
        <v>103</v>
      </c>
      <c r="B439" s="8"/>
      <c r="C439" s="9"/>
      <c r="D439" s="9"/>
      <c r="E439" s="9"/>
      <c r="F439" s="9"/>
      <c r="G439" s="10"/>
    </row>
    <row r="440" spans="1:7" x14ac:dyDescent="0.25">
      <c r="A440" s="11" t="s">
        <v>9</v>
      </c>
      <c r="B440" s="12">
        <v>8</v>
      </c>
      <c r="C440" s="9" t="s">
        <v>10</v>
      </c>
      <c r="D440" s="13">
        <f>B440</f>
        <v>8</v>
      </c>
      <c r="E440" s="13">
        <f>D440</f>
        <v>8</v>
      </c>
      <c r="F440" s="13">
        <f>E440</f>
        <v>8</v>
      </c>
      <c r="G440" s="49">
        <f>F440</f>
        <v>8</v>
      </c>
    </row>
    <row r="441" spans="1:7" x14ac:dyDescent="0.25">
      <c r="A441" s="11" t="s">
        <v>11</v>
      </c>
      <c r="B441" s="12">
        <v>14</v>
      </c>
      <c r="C441" s="9" t="s">
        <v>12</v>
      </c>
      <c r="D441" s="13">
        <f>$B441</f>
        <v>14</v>
      </c>
      <c r="E441" s="13">
        <f>$B441</f>
        <v>14</v>
      </c>
      <c r="F441" s="13">
        <f>$B441</f>
        <v>14</v>
      </c>
      <c r="G441" s="15">
        <f>$B441</f>
        <v>14</v>
      </c>
    </row>
    <row r="442" spans="1:7" x14ac:dyDescent="0.25">
      <c r="A442" s="11" t="s">
        <v>13</v>
      </c>
      <c r="B442" s="12">
        <v>0</v>
      </c>
      <c r="C442" s="9" t="s">
        <v>14</v>
      </c>
      <c r="D442" s="13">
        <f>$B442</f>
        <v>0</v>
      </c>
      <c r="E442" s="13">
        <f t="shared" ref="E442:G443" si="36">$B442</f>
        <v>0</v>
      </c>
      <c r="F442" s="13">
        <f t="shared" si="36"/>
        <v>0</v>
      </c>
      <c r="G442" s="15">
        <f t="shared" si="36"/>
        <v>0</v>
      </c>
    </row>
    <row r="443" spans="1:7" x14ac:dyDescent="0.25">
      <c r="A443" s="11" t="s">
        <v>15</v>
      </c>
      <c r="B443" s="12">
        <v>0</v>
      </c>
      <c r="C443" s="9" t="s">
        <v>14</v>
      </c>
      <c r="D443" s="13">
        <f>$B443</f>
        <v>0</v>
      </c>
      <c r="E443" s="13">
        <f t="shared" si="36"/>
        <v>0</v>
      </c>
      <c r="F443" s="13">
        <f t="shared" si="36"/>
        <v>0</v>
      </c>
      <c r="G443" s="15">
        <f t="shared" si="36"/>
        <v>0</v>
      </c>
    </row>
    <row r="444" spans="1:7" x14ac:dyDescent="0.25">
      <c r="A444" s="11" t="s">
        <v>16</v>
      </c>
      <c r="B444" s="16">
        <v>2</v>
      </c>
      <c r="C444" s="9" t="s">
        <v>17</v>
      </c>
      <c r="D444" s="13">
        <f>B444</f>
        <v>2</v>
      </c>
      <c r="E444" s="13">
        <f>D444</f>
        <v>2</v>
      </c>
      <c r="F444" s="13">
        <f>E444</f>
        <v>2</v>
      </c>
      <c r="G444" s="15">
        <f>F444</f>
        <v>2</v>
      </c>
    </row>
    <row r="445" spans="1:7" ht="15.75" thickBot="1" x14ac:dyDescent="0.3">
      <c r="A445" s="17" t="s">
        <v>110</v>
      </c>
      <c r="B445" s="18"/>
      <c r="C445" s="19" t="s">
        <v>18</v>
      </c>
      <c r="D445" s="18">
        <f>D441-SUM(D442:D444)-10*LOG10(D440/1)</f>
        <v>2.9691001300805642</v>
      </c>
      <c r="E445" s="18">
        <f>E441-SUM(E442:E444)-10*LOG10(E440/1)</f>
        <v>2.9691001300805642</v>
      </c>
      <c r="F445" s="18">
        <f>F441-SUM(F442:F444)-10*LOG10(F440/1)</f>
        <v>2.9691001300805642</v>
      </c>
      <c r="G445" s="32">
        <f>G441-SUM(G442:G444)-10*LOG10(G440/1)</f>
        <v>2.9691001300805642</v>
      </c>
    </row>
    <row r="446" spans="1:7" ht="15.75" thickBot="1" x14ac:dyDescent="0.3">
      <c r="A446" s="20"/>
      <c r="B446" s="21"/>
      <c r="C446" s="22"/>
      <c r="D446" s="23"/>
      <c r="E446" s="24"/>
      <c r="F446" s="25"/>
      <c r="G446" s="1"/>
    </row>
    <row r="447" spans="1:7" x14ac:dyDescent="0.25">
      <c r="A447" s="26" t="s">
        <v>59</v>
      </c>
      <c r="B447" s="27"/>
      <c r="C447" s="28"/>
      <c r="D447" s="27"/>
      <c r="E447" s="27"/>
      <c r="F447" s="27"/>
      <c r="G447" s="29"/>
    </row>
    <row r="448" spans="1:7" x14ac:dyDescent="0.25">
      <c r="A448" s="7" t="s">
        <v>19</v>
      </c>
      <c r="B448" s="82">
        <v>3</v>
      </c>
      <c r="C448" s="9" t="s">
        <v>10</v>
      </c>
      <c r="D448" s="37">
        <f t="shared" ref="D448:G450" si="37">$B448</f>
        <v>3</v>
      </c>
      <c r="E448" s="37">
        <f t="shared" si="37"/>
        <v>3</v>
      </c>
      <c r="F448" s="37">
        <f t="shared" si="37"/>
        <v>3</v>
      </c>
      <c r="G448" s="38">
        <f t="shared" si="37"/>
        <v>3</v>
      </c>
    </row>
    <row r="449" spans="1:7" x14ac:dyDescent="0.25">
      <c r="A449" s="11" t="s">
        <v>20</v>
      </c>
      <c r="B449" s="82">
        <v>-92</v>
      </c>
      <c r="C449" s="9" t="s">
        <v>12</v>
      </c>
      <c r="D449" s="13">
        <f t="shared" si="37"/>
        <v>-92</v>
      </c>
      <c r="E449" s="13">
        <f t="shared" si="37"/>
        <v>-92</v>
      </c>
      <c r="F449" s="13">
        <f t="shared" si="37"/>
        <v>-92</v>
      </c>
      <c r="G449" s="15">
        <f t="shared" si="37"/>
        <v>-92</v>
      </c>
    </row>
    <row r="450" spans="1:7" x14ac:dyDescent="0.25">
      <c r="A450" s="11" t="s">
        <v>21</v>
      </c>
      <c r="B450" s="82">
        <v>0</v>
      </c>
      <c r="C450" s="9" t="s">
        <v>17</v>
      </c>
      <c r="D450" s="13">
        <f t="shared" si="37"/>
        <v>0</v>
      </c>
      <c r="E450" s="13">
        <f t="shared" si="37"/>
        <v>0</v>
      </c>
      <c r="F450" s="13">
        <f t="shared" si="37"/>
        <v>0</v>
      </c>
      <c r="G450" s="15">
        <f t="shared" si="37"/>
        <v>0</v>
      </c>
    </row>
    <row r="451" spans="1:7" ht="15.75" thickBot="1" x14ac:dyDescent="0.3">
      <c r="A451" s="17" t="s">
        <v>63</v>
      </c>
      <c r="B451" s="31"/>
      <c r="C451" s="19" t="s">
        <v>18</v>
      </c>
      <c r="D451" s="18">
        <f>D449-10*LOG(D448,10)-D450</f>
        <v>-96.771212547196626</v>
      </c>
      <c r="E451" s="18">
        <f>E449-10*LOG(E448,10)-E450</f>
        <v>-96.771212547196626</v>
      </c>
      <c r="F451" s="18">
        <f>F449-10*LOG(F448,10)-F450</f>
        <v>-96.771212547196626</v>
      </c>
      <c r="G451" s="32">
        <f>G449-10*LOG(G448,10)-G450</f>
        <v>-96.771212547196626</v>
      </c>
    </row>
    <row r="452" spans="1:7" ht="15.75" thickBot="1" x14ac:dyDescent="0.3">
      <c r="A452" s="20"/>
      <c r="B452" s="23"/>
      <c r="C452" s="22"/>
      <c r="D452" s="23"/>
      <c r="E452" s="24"/>
      <c r="F452" s="25"/>
      <c r="G452" s="1"/>
    </row>
    <row r="453" spans="1:7" x14ac:dyDescent="0.25">
      <c r="A453" s="26" t="s">
        <v>22</v>
      </c>
      <c r="B453" s="33"/>
      <c r="C453" s="34"/>
      <c r="D453" s="33"/>
      <c r="E453" s="33"/>
      <c r="F453" s="33"/>
      <c r="G453" s="29"/>
    </row>
    <row r="454" spans="1:7" x14ac:dyDescent="0.25">
      <c r="A454" s="11" t="s">
        <v>23</v>
      </c>
      <c r="B454" s="35"/>
      <c r="C454" s="36"/>
      <c r="D454" s="37">
        <v>2</v>
      </c>
      <c r="E454" s="37">
        <v>2</v>
      </c>
      <c r="F454" s="37">
        <v>2</v>
      </c>
      <c r="G454" s="38">
        <v>2</v>
      </c>
    </row>
    <row r="455" spans="1:7" x14ac:dyDescent="0.25">
      <c r="A455" s="11" t="s">
        <v>24</v>
      </c>
      <c r="B455" s="35"/>
      <c r="C455" s="36"/>
      <c r="D455" s="13">
        <v>64</v>
      </c>
      <c r="E455" s="13">
        <v>128</v>
      </c>
      <c r="F455" s="13">
        <v>256</v>
      </c>
      <c r="G455" s="15">
        <v>15</v>
      </c>
    </row>
    <row r="456" spans="1:7" x14ac:dyDescent="0.25">
      <c r="A456" s="11" t="s">
        <v>25</v>
      </c>
      <c r="B456" s="35"/>
      <c r="C456" s="36"/>
      <c r="D456" s="37">
        <v>3.8</v>
      </c>
      <c r="E456" s="37">
        <v>3.3</v>
      </c>
      <c r="F456" s="37">
        <v>2.8</v>
      </c>
      <c r="G456" s="38">
        <v>2.7</v>
      </c>
    </row>
    <row r="457" spans="1:7" x14ac:dyDescent="0.25">
      <c r="A457" s="11" t="s">
        <v>26</v>
      </c>
      <c r="B457" s="35"/>
      <c r="C457" s="36"/>
      <c r="D457" s="13">
        <v>128</v>
      </c>
      <c r="E457" s="13">
        <v>256</v>
      </c>
      <c r="F457" s="13">
        <v>1024</v>
      </c>
      <c r="G457" s="15">
        <v>1024</v>
      </c>
    </row>
    <row r="458" spans="1:7" ht="15.75" thickBot="1" x14ac:dyDescent="0.3">
      <c r="A458" s="39" t="s">
        <v>27</v>
      </c>
      <c r="B458" s="18"/>
      <c r="C458" s="19"/>
      <c r="D458" s="40">
        <v>4.3</v>
      </c>
      <c r="E458" s="40">
        <v>3.8</v>
      </c>
      <c r="F458" s="40">
        <v>3.3</v>
      </c>
      <c r="G458" s="41">
        <v>2.7</v>
      </c>
    </row>
    <row r="459" spans="1:7" ht="15.75" thickBot="1" x14ac:dyDescent="0.3">
      <c r="A459" s="1"/>
      <c r="B459" s="1"/>
      <c r="C459" s="1"/>
      <c r="D459" s="1"/>
      <c r="E459" s="1"/>
      <c r="F459" s="1"/>
      <c r="G459" s="1"/>
    </row>
    <row r="460" spans="1:7" x14ac:dyDescent="0.25">
      <c r="A460" s="26" t="s">
        <v>28</v>
      </c>
      <c r="B460" s="27"/>
      <c r="C460" s="28"/>
      <c r="D460" s="27"/>
      <c r="E460" s="27"/>
      <c r="F460" s="27"/>
      <c r="G460" s="29"/>
    </row>
    <row r="461" spans="1:7" x14ac:dyDescent="0.25">
      <c r="A461" s="11" t="s">
        <v>29</v>
      </c>
      <c r="B461" s="12">
        <v>6</v>
      </c>
      <c r="C461" s="9" t="s">
        <v>14</v>
      </c>
      <c r="D461" s="13">
        <f>$B$27</f>
        <v>6</v>
      </c>
      <c r="E461" s="13">
        <f>$B$27</f>
        <v>6</v>
      </c>
      <c r="F461" s="13">
        <f>$B$27</f>
        <v>6</v>
      </c>
      <c r="G461" s="15">
        <f>$B$27</f>
        <v>6</v>
      </c>
    </row>
    <row r="462" spans="1:7" x14ac:dyDescent="0.25">
      <c r="A462" s="7" t="s">
        <v>30</v>
      </c>
      <c r="B462" s="35"/>
      <c r="C462" s="36" t="s">
        <v>18</v>
      </c>
      <c r="D462" s="35">
        <f>D451-D461</f>
        <v>-102.77121254719663</v>
      </c>
      <c r="E462" s="35">
        <f>E451-E461</f>
        <v>-102.77121254719663</v>
      </c>
      <c r="F462" s="35">
        <f>F451-F461</f>
        <v>-102.77121254719663</v>
      </c>
      <c r="G462" s="42">
        <f>G451-G461</f>
        <v>-102.77121254719663</v>
      </c>
    </row>
    <row r="463" spans="1:7" x14ac:dyDescent="0.25">
      <c r="A463" s="11" t="s">
        <v>98</v>
      </c>
      <c r="B463" s="8"/>
      <c r="C463" s="9"/>
      <c r="D463" s="13"/>
      <c r="E463" s="13"/>
      <c r="F463" s="13"/>
      <c r="G463" s="15"/>
    </row>
    <row r="464" spans="1:7" x14ac:dyDescent="0.25">
      <c r="A464" s="43" t="s">
        <v>32</v>
      </c>
      <c r="B464" s="44"/>
      <c r="C464" s="9" t="s">
        <v>18</v>
      </c>
      <c r="D464" s="13">
        <f>D462-D444</f>
        <v>-104.77121254719663</v>
      </c>
      <c r="E464" s="13">
        <f>E462-E444</f>
        <v>-104.77121254719663</v>
      </c>
      <c r="F464" s="13">
        <f>F462-F444</f>
        <v>-104.77121254719663</v>
      </c>
      <c r="G464" s="15">
        <f>G462-G444</f>
        <v>-104.77121254719663</v>
      </c>
    </row>
    <row r="465" spans="1:7" x14ac:dyDescent="0.25">
      <c r="A465" s="7" t="s">
        <v>39</v>
      </c>
      <c r="B465" s="13"/>
      <c r="C465" s="47" t="s">
        <v>14</v>
      </c>
      <c r="D465" s="35">
        <f>-D464+D445</f>
        <v>107.74031267727719</v>
      </c>
      <c r="E465" s="35">
        <f>-E464+E445</f>
        <v>107.74031267727719</v>
      </c>
      <c r="F465" s="35">
        <f>-F464+F445</f>
        <v>107.74031267727719</v>
      </c>
      <c r="G465" s="42">
        <f>-G464+G445</f>
        <v>107.74031267727719</v>
      </c>
    </row>
    <row r="466" spans="1:7" x14ac:dyDescent="0.25">
      <c r="A466" s="11" t="s">
        <v>33</v>
      </c>
      <c r="B466" s="8"/>
      <c r="C466" s="48" t="s">
        <v>14</v>
      </c>
      <c r="D466" s="13">
        <f>-10*D454*LOG(0.3/(4*PI()*D455*$B$3),10)</f>
        <v>83.908488987370035</v>
      </c>
      <c r="E466" s="13">
        <f>-10*E454*LOG(0.3/(4*PI()*E455*$B$3),10)</f>
        <v>89.929088900649646</v>
      </c>
      <c r="F466" s="13">
        <f>-10*F454*LOG(0.3/(4*PI()*F455*$B$3),10)</f>
        <v>95.949688813929271</v>
      </c>
      <c r="G466" s="15">
        <f>-10*G454*LOG(0.3/(4*PI()*G455*$B$3),10)</f>
        <v>71.306714688805911</v>
      </c>
    </row>
    <row r="467" spans="1:7" x14ac:dyDescent="0.25">
      <c r="A467" s="11" t="s">
        <v>41</v>
      </c>
      <c r="B467" s="8"/>
      <c r="C467" s="48" t="s">
        <v>14</v>
      </c>
      <c r="D467" s="13">
        <f>-D465+D466</f>
        <v>-23.831823689907154</v>
      </c>
      <c r="E467" s="13">
        <f>-E465+E466</f>
        <v>-17.811223776627543</v>
      </c>
      <c r="F467" s="13">
        <f>-F465+F466</f>
        <v>-11.790623863347918</v>
      </c>
      <c r="G467" s="15">
        <f>-G465+G466</f>
        <v>-36.433597988471277</v>
      </c>
    </row>
    <row r="468" spans="1:7" x14ac:dyDescent="0.25">
      <c r="A468" s="11" t="s">
        <v>34</v>
      </c>
      <c r="B468" s="8"/>
      <c r="C468" s="48" t="s">
        <v>14</v>
      </c>
      <c r="D468" s="13">
        <f>D466+10*D456*LOG(D457/D455,10)</f>
        <v>95.347628822601322</v>
      </c>
      <c r="E468" s="13">
        <f>E466+10*E456*LOG(E457/E455,10)</f>
        <v>99.863078757561027</v>
      </c>
      <c r="F468" s="13">
        <f>F466+10*F456*LOG(F457/F455,10)</f>
        <v>112.80736857111222</v>
      </c>
      <c r="G468" s="15">
        <f>G466+10*G456*LOG(G457/G455,10)</f>
        <v>120.83034952357744</v>
      </c>
    </row>
    <row r="469" spans="1:7" x14ac:dyDescent="0.25">
      <c r="A469" s="11" t="s">
        <v>41</v>
      </c>
      <c r="B469" s="8"/>
      <c r="C469" s="48" t="s">
        <v>14</v>
      </c>
      <c r="D469" s="13">
        <f>-D465+D468</f>
        <v>-12.392683854675866</v>
      </c>
      <c r="E469" s="13">
        <f>-E465+E468</f>
        <v>-7.8772339197161614</v>
      </c>
      <c r="F469" s="13">
        <f>-F465+F468</f>
        <v>5.0670558938350325</v>
      </c>
      <c r="G469" s="15">
        <f>-G465+G468</f>
        <v>13.090036846300251</v>
      </c>
    </row>
    <row r="470" spans="1:7" ht="18" x14ac:dyDescent="0.25">
      <c r="A470" s="7" t="s">
        <v>99</v>
      </c>
      <c r="B470" s="44"/>
      <c r="C470" s="47" t="s">
        <v>14</v>
      </c>
      <c r="D470" s="56">
        <f>IF(D469&lt;0,D$23*POWER(10,-D469/(10*D$24)),IF(D467&lt;0,D$21*POWER(10,-D467/(10*D$22)),0.3*POWER(10,D465/(10*D$20))/(4*PI()*$B$3)))</f>
        <v>248.54894253910047</v>
      </c>
      <c r="E470" s="56">
        <f>IF(E469&lt;0,E$23*POWER(10,-E469/(10*E$24)),IF(E467&lt;0,E$21*POWER(10,-E467/(10*E$22)),0.3*POWER(10,E465/(10*E$20))/(4*PI()*$B$3)))</f>
        <v>412.60605292523826</v>
      </c>
      <c r="F470" s="56">
        <f>IF(F469&lt;0,F$23*POWER(10,-F469/(10*F$24)),IF(F467&lt;0,F$21*POWER(10,-F467/(10*F$22)),0.3*POWER(10,F465/(10*F$20))/(4*PI()*$B$3)))</f>
        <v>675.04647645508396</v>
      </c>
      <c r="G470" s="57">
        <f>IF(G469&lt;0,G$23*POWER(10,-G469/(10*G$24)),IF(G467&lt;0,G$21*POWER(10,-G467/(10*G$22)),0.3*POWER(10,G465/(10*G$20))/(4*PI()*$B$3)))</f>
        <v>335.33877780455867</v>
      </c>
    </row>
    <row r="472" spans="1:7" x14ac:dyDescent="0.25">
      <c r="A472" s="50" t="s">
        <v>50</v>
      </c>
    </row>
    <row r="473" spans="1:7" ht="15.75" thickBot="1" x14ac:dyDescent="0.3">
      <c r="A473" s="1" t="s">
        <v>0</v>
      </c>
      <c r="B473" s="1">
        <v>5.85</v>
      </c>
      <c r="C473" s="1"/>
      <c r="D473" s="1" t="s">
        <v>1</v>
      </c>
      <c r="E473" s="1">
        <f>300000000/B473/10^9</f>
        <v>5.1282051282051287E-2</v>
      </c>
      <c r="F473" s="1"/>
      <c r="G473" s="1"/>
    </row>
    <row r="474" spans="1:7" x14ac:dyDescent="0.25">
      <c r="A474" s="2" t="s">
        <v>2</v>
      </c>
      <c r="B474" s="3" t="s">
        <v>3</v>
      </c>
      <c r="C474" s="3" t="s">
        <v>4</v>
      </c>
      <c r="D474" s="4" t="s">
        <v>5</v>
      </c>
      <c r="E474" s="4" t="s">
        <v>6</v>
      </c>
      <c r="F474" s="5" t="s">
        <v>7</v>
      </c>
      <c r="G474" s="6" t="s">
        <v>8</v>
      </c>
    </row>
    <row r="475" spans="1:7" x14ac:dyDescent="0.25">
      <c r="A475" s="7" t="s">
        <v>103</v>
      </c>
      <c r="B475" s="8"/>
      <c r="C475" s="9"/>
      <c r="D475" s="9"/>
      <c r="E475" s="9"/>
      <c r="F475" s="9"/>
      <c r="G475" s="10"/>
    </row>
    <row r="476" spans="1:7" x14ac:dyDescent="0.25">
      <c r="A476" s="11" t="s">
        <v>9</v>
      </c>
      <c r="B476" s="12">
        <v>8</v>
      </c>
      <c r="C476" s="9" t="s">
        <v>10</v>
      </c>
      <c r="D476" s="13">
        <f>B476</f>
        <v>8</v>
      </c>
      <c r="E476" s="13">
        <f>D476</f>
        <v>8</v>
      </c>
      <c r="F476" s="13">
        <f>E476</f>
        <v>8</v>
      </c>
      <c r="G476" s="49">
        <f>F476</f>
        <v>8</v>
      </c>
    </row>
    <row r="477" spans="1:7" x14ac:dyDescent="0.25">
      <c r="A477" s="11" t="s">
        <v>11</v>
      </c>
      <c r="B477" s="12">
        <v>14</v>
      </c>
      <c r="C477" s="9" t="s">
        <v>12</v>
      </c>
      <c r="D477" s="13">
        <f>$B477</f>
        <v>14</v>
      </c>
      <c r="E477" s="13">
        <f>$B477</f>
        <v>14</v>
      </c>
      <c r="F477" s="13">
        <f>$B477</f>
        <v>14</v>
      </c>
      <c r="G477" s="15">
        <f>$B477</f>
        <v>14</v>
      </c>
    </row>
    <row r="478" spans="1:7" x14ac:dyDescent="0.25">
      <c r="A478" s="11" t="s">
        <v>13</v>
      </c>
      <c r="B478" s="12">
        <v>0</v>
      </c>
      <c r="C478" s="9" t="s">
        <v>14</v>
      </c>
      <c r="D478" s="13">
        <f>$B478</f>
        <v>0</v>
      </c>
      <c r="E478" s="13">
        <f t="shared" ref="E478:G479" si="38">$B478</f>
        <v>0</v>
      </c>
      <c r="F478" s="13">
        <f t="shared" si="38"/>
        <v>0</v>
      </c>
      <c r="G478" s="15">
        <f t="shared" si="38"/>
        <v>0</v>
      </c>
    </row>
    <row r="479" spans="1:7" x14ac:dyDescent="0.25">
      <c r="A479" s="11" t="s">
        <v>15</v>
      </c>
      <c r="B479" s="12">
        <v>0</v>
      </c>
      <c r="C479" s="9" t="s">
        <v>14</v>
      </c>
      <c r="D479" s="13">
        <f>$B479</f>
        <v>0</v>
      </c>
      <c r="E479" s="13">
        <f t="shared" si="38"/>
        <v>0</v>
      </c>
      <c r="F479" s="13">
        <f t="shared" si="38"/>
        <v>0</v>
      </c>
      <c r="G479" s="15">
        <f t="shared" si="38"/>
        <v>0</v>
      </c>
    </row>
    <row r="480" spans="1:7" x14ac:dyDescent="0.25">
      <c r="A480" s="11" t="s">
        <v>16</v>
      </c>
      <c r="B480" s="16">
        <v>2</v>
      </c>
      <c r="C480" s="9" t="s">
        <v>17</v>
      </c>
      <c r="D480" s="13">
        <f>B480</f>
        <v>2</v>
      </c>
      <c r="E480" s="13">
        <f>D480</f>
        <v>2</v>
      </c>
      <c r="F480" s="13">
        <f>E480</f>
        <v>2</v>
      </c>
      <c r="G480" s="15">
        <f>F480</f>
        <v>2</v>
      </c>
    </row>
    <row r="481" spans="1:7" ht="15.75" thickBot="1" x14ac:dyDescent="0.3">
      <c r="A481" s="17" t="s">
        <v>110</v>
      </c>
      <c r="B481" s="18"/>
      <c r="C481" s="19" t="s">
        <v>18</v>
      </c>
      <c r="D481" s="18">
        <f>D477-SUM(D478:D480)-10*LOG10(D476/1)</f>
        <v>2.9691001300805642</v>
      </c>
      <c r="E481" s="18">
        <f>E477-SUM(E478:E480)-10*LOG10(E476/1)</f>
        <v>2.9691001300805642</v>
      </c>
      <c r="F481" s="18">
        <f>F477-SUM(F478:F480)-10*LOG10(F476/1)</f>
        <v>2.9691001300805642</v>
      </c>
      <c r="G481" s="32">
        <f>G477-SUM(G478:G480)-10*LOG10(G476/1)</f>
        <v>2.9691001300805642</v>
      </c>
    </row>
    <row r="482" spans="1:7" ht="15.75" thickBot="1" x14ac:dyDescent="0.3">
      <c r="A482" s="20"/>
      <c r="B482" s="21"/>
      <c r="C482" s="22"/>
      <c r="D482" s="23"/>
      <c r="E482" s="24"/>
      <c r="F482" s="25"/>
      <c r="G482" s="1"/>
    </row>
    <row r="483" spans="1:7" x14ac:dyDescent="0.25">
      <c r="A483" s="26" t="s">
        <v>58</v>
      </c>
      <c r="B483" s="27"/>
      <c r="C483" s="28"/>
      <c r="D483" s="27"/>
      <c r="E483" s="27"/>
      <c r="F483" s="27"/>
      <c r="G483" s="29"/>
    </row>
    <row r="484" spans="1:7" x14ac:dyDescent="0.25">
      <c r="A484" s="7" t="s">
        <v>19</v>
      </c>
      <c r="B484" s="82">
        <v>20</v>
      </c>
      <c r="C484" s="9" t="s">
        <v>10</v>
      </c>
      <c r="D484" s="37">
        <f t="shared" ref="D484:G486" si="39">$B484</f>
        <v>20</v>
      </c>
      <c r="E484" s="37">
        <f t="shared" si="39"/>
        <v>20</v>
      </c>
      <c r="F484" s="37">
        <f t="shared" si="39"/>
        <v>20</v>
      </c>
      <c r="G484" s="38">
        <f t="shared" si="39"/>
        <v>20</v>
      </c>
    </row>
    <row r="485" spans="1:7" x14ac:dyDescent="0.25">
      <c r="A485" s="11" t="s">
        <v>20</v>
      </c>
      <c r="B485" s="82">
        <v>-88</v>
      </c>
      <c r="C485" s="9" t="s">
        <v>12</v>
      </c>
      <c r="D485" s="13">
        <f t="shared" si="39"/>
        <v>-88</v>
      </c>
      <c r="E485" s="13">
        <f t="shared" si="39"/>
        <v>-88</v>
      </c>
      <c r="F485" s="13">
        <f t="shared" si="39"/>
        <v>-88</v>
      </c>
      <c r="G485" s="15">
        <f t="shared" si="39"/>
        <v>-88</v>
      </c>
    </row>
    <row r="486" spans="1:7" x14ac:dyDescent="0.25">
      <c r="A486" s="11" t="s">
        <v>21</v>
      </c>
      <c r="B486" s="82">
        <v>0</v>
      </c>
      <c r="C486" s="9" t="s">
        <v>17</v>
      </c>
      <c r="D486" s="13">
        <f t="shared" si="39"/>
        <v>0</v>
      </c>
      <c r="E486" s="13">
        <f t="shared" si="39"/>
        <v>0</v>
      </c>
      <c r="F486" s="13">
        <f t="shared" si="39"/>
        <v>0</v>
      </c>
      <c r="G486" s="15">
        <f t="shared" si="39"/>
        <v>0</v>
      </c>
    </row>
    <row r="487" spans="1:7" ht="15.75" thickBot="1" x14ac:dyDescent="0.3">
      <c r="A487" s="17" t="s">
        <v>63</v>
      </c>
      <c r="B487" s="31"/>
      <c r="C487" s="19" t="s">
        <v>18</v>
      </c>
      <c r="D487" s="18">
        <f>D485-10*LOG(D484,10)-D486</f>
        <v>-101.01029995663981</v>
      </c>
      <c r="E487" s="18">
        <f>E485-10*LOG(E484,10)-E486</f>
        <v>-101.01029995663981</v>
      </c>
      <c r="F487" s="18">
        <f>F485-10*LOG(F484,10)-F486</f>
        <v>-101.01029995663981</v>
      </c>
      <c r="G487" s="32">
        <f>G485-10*LOG(G484,10)-G486</f>
        <v>-101.01029995663981</v>
      </c>
    </row>
    <row r="488" spans="1:7" ht="15.75" thickBot="1" x14ac:dyDescent="0.3">
      <c r="A488" s="20"/>
      <c r="B488" s="23"/>
      <c r="C488" s="22"/>
      <c r="D488" s="23"/>
      <c r="E488" s="24"/>
      <c r="F488" s="25"/>
      <c r="G488" s="1"/>
    </row>
    <row r="489" spans="1:7" x14ac:dyDescent="0.25">
      <c r="A489" s="26" t="s">
        <v>22</v>
      </c>
      <c r="B489" s="33"/>
      <c r="C489" s="34"/>
      <c r="D489" s="33"/>
      <c r="E489" s="33"/>
      <c r="F489" s="33"/>
      <c r="G489" s="29"/>
    </row>
    <row r="490" spans="1:7" x14ac:dyDescent="0.25">
      <c r="A490" s="11" t="s">
        <v>23</v>
      </c>
      <c r="B490" s="35"/>
      <c r="C490" s="36"/>
      <c r="D490" s="37">
        <v>2</v>
      </c>
      <c r="E490" s="37">
        <v>2</v>
      </c>
      <c r="F490" s="37">
        <v>2</v>
      </c>
      <c r="G490" s="38">
        <v>2</v>
      </c>
    </row>
    <row r="491" spans="1:7" x14ac:dyDescent="0.25">
      <c r="A491" s="11" t="s">
        <v>24</v>
      </c>
      <c r="B491" s="35"/>
      <c r="C491" s="36"/>
      <c r="D491" s="13">
        <v>64</v>
      </c>
      <c r="E491" s="13">
        <v>128</v>
      </c>
      <c r="F491" s="13">
        <v>256</v>
      </c>
      <c r="G491" s="15">
        <v>15</v>
      </c>
    </row>
    <row r="492" spans="1:7" x14ac:dyDescent="0.25">
      <c r="A492" s="11" t="s">
        <v>25</v>
      </c>
      <c r="B492" s="35"/>
      <c r="C492" s="36"/>
      <c r="D492" s="37">
        <v>3.8</v>
      </c>
      <c r="E492" s="37">
        <v>3.3</v>
      </c>
      <c r="F492" s="37">
        <v>2.8</v>
      </c>
      <c r="G492" s="38">
        <v>2.7</v>
      </c>
    </row>
    <row r="493" spans="1:7" x14ac:dyDescent="0.25">
      <c r="A493" s="11" t="s">
        <v>26</v>
      </c>
      <c r="B493" s="35"/>
      <c r="C493" s="36"/>
      <c r="D493" s="13">
        <v>128</v>
      </c>
      <c r="E493" s="13">
        <v>256</v>
      </c>
      <c r="F493" s="13">
        <v>1024</v>
      </c>
      <c r="G493" s="15">
        <v>1024</v>
      </c>
    </row>
    <row r="494" spans="1:7" ht="15.75" thickBot="1" x14ac:dyDescent="0.3">
      <c r="A494" s="39" t="s">
        <v>27</v>
      </c>
      <c r="B494" s="18"/>
      <c r="C494" s="19"/>
      <c r="D494" s="40">
        <v>4.3</v>
      </c>
      <c r="E494" s="40">
        <v>3.8</v>
      </c>
      <c r="F494" s="40">
        <v>3.3</v>
      </c>
      <c r="G494" s="41">
        <v>2.7</v>
      </c>
    </row>
    <row r="495" spans="1:7" ht="15.75" thickBot="1" x14ac:dyDescent="0.3">
      <c r="A495" s="1"/>
      <c r="B495" s="1"/>
      <c r="C495" s="1"/>
      <c r="D495" s="1"/>
      <c r="E495" s="1"/>
      <c r="F495" s="1"/>
      <c r="G495" s="1"/>
    </row>
    <row r="496" spans="1:7" x14ac:dyDescent="0.25">
      <c r="A496" s="26" t="s">
        <v>28</v>
      </c>
      <c r="B496" s="27"/>
      <c r="C496" s="28"/>
      <c r="D496" s="27"/>
      <c r="E496" s="27"/>
      <c r="F496" s="27"/>
      <c r="G496" s="29"/>
    </row>
    <row r="497" spans="1:15" x14ac:dyDescent="0.25">
      <c r="A497" s="11" t="s">
        <v>29</v>
      </c>
      <c r="B497" s="12">
        <v>6</v>
      </c>
      <c r="C497" s="9" t="s">
        <v>14</v>
      </c>
      <c r="D497" s="13">
        <f>$B$27</f>
        <v>6</v>
      </c>
      <c r="E497" s="13">
        <f>$B$27</f>
        <v>6</v>
      </c>
      <c r="F497" s="13">
        <f>$B$27</f>
        <v>6</v>
      </c>
      <c r="G497" s="15">
        <f>$B$27</f>
        <v>6</v>
      </c>
    </row>
    <row r="498" spans="1:15" x14ac:dyDescent="0.25">
      <c r="A498" s="7" t="s">
        <v>30</v>
      </c>
      <c r="B498" s="35"/>
      <c r="C498" s="36" t="s">
        <v>18</v>
      </c>
      <c r="D498" s="35">
        <f>D487-D497</f>
        <v>-107.01029995663981</v>
      </c>
      <c r="E498" s="35">
        <f>E487-E497</f>
        <v>-107.01029995663981</v>
      </c>
      <c r="F498" s="35">
        <f>F487-F497</f>
        <v>-107.01029995663981</v>
      </c>
      <c r="G498" s="42">
        <f>G487-G497</f>
        <v>-107.01029995663981</v>
      </c>
    </row>
    <row r="499" spans="1:15" x14ac:dyDescent="0.25">
      <c r="A499" s="11" t="s">
        <v>98</v>
      </c>
      <c r="B499" s="8"/>
      <c r="C499" s="9"/>
      <c r="D499" s="13"/>
      <c r="E499" s="13"/>
      <c r="F499" s="13"/>
      <c r="G499" s="15"/>
    </row>
    <row r="500" spans="1:15" x14ac:dyDescent="0.25">
      <c r="A500" s="43" t="s">
        <v>32</v>
      </c>
      <c r="B500" s="44"/>
      <c r="C500" s="9" t="s">
        <v>18</v>
      </c>
      <c r="D500" s="13">
        <f>D498-D480</f>
        <v>-109.01029995663981</v>
      </c>
      <c r="E500" s="13">
        <f>E498-E480</f>
        <v>-109.01029995663981</v>
      </c>
      <c r="F500" s="13">
        <f>F498-F480</f>
        <v>-109.01029995663981</v>
      </c>
      <c r="G500" s="15">
        <f>G498-G480</f>
        <v>-109.01029995663981</v>
      </c>
    </row>
    <row r="501" spans="1:15" x14ac:dyDescent="0.25">
      <c r="A501" s="7" t="s">
        <v>39</v>
      </c>
      <c r="B501" s="13"/>
      <c r="C501" s="47" t="s">
        <v>14</v>
      </c>
      <c r="D501" s="35">
        <f>-D500+D481</f>
        <v>111.97940008672037</v>
      </c>
      <c r="E501" s="35">
        <f>-E500+E481</f>
        <v>111.97940008672037</v>
      </c>
      <c r="F501" s="35">
        <f>-F500+F481</f>
        <v>111.97940008672037</v>
      </c>
      <c r="G501" s="42">
        <f>-G500+G481</f>
        <v>111.97940008672037</v>
      </c>
    </row>
    <row r="502" spans="1:15" x14ac:dyDescent="0.25">
      <c r="A502" s="11" t="s">
        <v>33</v>
      </c>
      <c r="B502" s="8"/>
      <c r="C502" s="48" t="s">
        <v>14</v>
      </c>
      <c r="D502" s="13">
        <f>-10*D490*LOG(0.3/(4*PI()*D491*$B$3),10)</f>
        <v>83.908488987370035</v>
      </c>
      <c r="E502" s="13">
        <f>-10*E490*LOG(0.3/(4*PI()*E491*$B$3),10)</f>
        <v>89.929088900649646</v>
      </c>
      <c r="F502" s="13">
        <f>-10*F490*LOG(0.3/(4*PI()*F491*$B$3),10)</f>
        <v>95.949688813929271</v>
      </c>
      <c r="G502" s="15">
        <f>-10*G490*LOG(0.3/(4*PI()*G491*$B$3),10)</f>
        <v>71.306714688805911</v>
      </c>
    </row>
    <row r="503" spans="1:15" x14ac:dyDescent="0.25">
      <c r="A503" s="11" t="s">
        <v>41</v>
      </c>
      <c r="B503" s="8"/>
      <c r="C503" s="48" t="s">
        <v>14</v>
      </c>
      <c r="D503" s="13">
        <f>-D501+D502</f>
        <v>-28.07091109935034</v>
      </c>
      <c r="E503" s="13">
        <f>-E501+E502</f>
        <v>-22.050311186070729</v>
      </c>
      <c r="F503" s="13">
        <f>-F501+F502</f>
        <v>-16.029711272791104</v>
      </c>
      <c r="G503" s="15">
        <f>-G501+G502</f>
        <v>-40.672685397914464</v>
      </c>
    </row>
    <row r="504" spans="1:15" x14ac:dyDescent="0.25">
      <c r="A504" s="11" t="s">
        <v>34</v>
      </c>
      <c r="B504" s="8"/>
      <c r="C504" s="48" t="s">
        <v>14</v>
      </c>
      <c r="D504" s="13">
        <f>D502+10*D492*LOG(D493/D491,10)</f>
        <v>95.347628822601322</v>
      </c>
      <c r="E504" s="13">
        <f>E502+10*E492*LOG(E493/E491,10)</f>
        <v>99.863078757561027</v>
      </c>
      <c r="F504" s="13">
        <f>F502+10*F492*LOG(F493/F491,10)</f>
        <v>112.80736857111222</v>
      </c>
      <c r="G504" s="15">
        <f>G502+10*G492*LOG(G493/G491,10)</f>
        <v>120.83034952357744</v>
      </c>
    </row>
    <row r="505" spans="1:15" x14ac:dyDescent="0.25">
      <c r="A505" s="11" t="s">
        <v>41</v>
      </c>
      <c r="B505" s="8"/>
      <c r="C505" s="48" t="s">
        <v>14</v>
      </c>
      <c r="D505" s="13">
        <f>-D501+D504</f>
        <v>-16.631771264119052</v>
      </c>
      <c r="E505" s="13">
        <f>-E501+E504</f>
        <v>-12.116321329159348</v>
      </c>
      <c r="F505" s="13">
        <f>-F501+F504</f>
        <v>0.827968484391846</v>
      </c>
      <c r="G505" s="15">
        <f>-G501+G504</f>
        <v>8.8509494368570643</v>
      </c>
    </row>
    <row r="506" spans="1:15" ht="18" x14ac:dyDescent="0.25">
      <c r="A506" s="7" t="s">
        <v>99</v>
      </c>
      <c r="B506" s="44"/>
      <c r="C506" s="47" t="s">
        <v>14</v>
      </c>
      <c r="D506" s="56">
        <f>IF(D505&lt;0,D$23*POWER(10,-D505/(10*D$24)),IF(D503&lt;0,D$21*POWER(10,-D503/(10*D$22)),0.3*POWER(10,D501/(10*D$20))/(4*PI()*$B$3)))</f>
        <v>311.88561750557392</v>
      </c>
      <c r="E506" s="56">
        <f>IF(E505&lt;0,E$23*POWER(10,-E505/(10*E$24)),IF(E503&lt;0,E$21*POWER(10,-E503/(10*E$22)),0.3*POWER(10,E501/(10*E$20))/(4*PI()*$B$3)))</f>
        <v>533.44607818052907</v>
      </c>
      <c r="F506" s="56">
        <f>IF(F505&lt;0,F$23*POWER(10,-F505/(10*F$24)),IF(F503&lt;0,F$21*POWER(10,-F503/(10*F$22)),0.3*POWER(10,F501/(10*F$20))/(4*PI()*$B$3)))</f>
        <v>956.59840768123593</v>
      </c>
      <c r="G506" s="57">
        <f>IF(G505&lt;0,G$23*POWER(10,-G505/(10*G$24)),IF(G503&lt;0,G$21*POWER(10,-G503/(10*G$22)),0.3*POWER(10,G501/(10*G$20))/(4*PI()*$B$3)))</f>
        <v>481.37886048942386</v>
      </c>
    </row>
    <row r="507" spans="1:15" ht="18" x14ac:dyDescent="0.25">
      <c r="A507" s="53"/>
      <c r="B507" s="52"/>
      <c r="C507" s="62"/>
      <c r="D507" s="63"/>
      <c r="E507" s="63"/>
      <c r="F507" s="63"/>
      <c r="G507" s="63"/>
    </row>
    <row r="508" spans="1:15" ht="18" x14ac:dyDescent="0.25">
      <c r="A508" s="53" t="s">
        <v>121</v>
      </c>
      <c r="B508" s="52"/>
      <c r="C508" s="62"/>
      <c r="D508" s="63"/>
      <c r="E508" s="63"/>
      <c r="F508" s="63"/>
      <c r="G508" s="63"/>
    </row>
    <row r="509" spans="1:15" ht="15.75" thickBot="1" x14ac:dyDescent="0.3">
      <c r="A509" s="50" t="s">
        <v>114</v>
      </c>
      <c r="I509" s="101" t="s">
        <v>112</v>
      </c>
    </row>
    <row r="510" spans="1:15" x14ac:dyDescent="0.25">
      <c r="A510" s="50" t="s">
        <v>46</v>
      </c>
      <c r="J510" s="75"/>
      <c r="K510" s="76"/>
      <c r="L510" s="113" t="s">
        <v>128</v>
      </c>
      <c r="M510" s="113"/>
      <c r="N510" s="113"/>
      <c r="O510" s="114"/>
    </row>
    <row r="511" spans="1:15" ht="15.75" customHeight="1" thickBot="1" x14ac:dyDescent="0.3">
      <c r="A511" s="1" t="s">
        <v>0</v>
      </c>
      <c r="B511" s="1">
        <v>5.85</v>
      </c>
      <c r="C511" s="1"/>
      <c r="D511" s="1" t="s">
        <v>1</v>
      </c>
      <c r="E511" s="1">
        <f>300000000/B511/10^9</f>
        <v>5.1282051282051287E-2</v>
      </c>
      <c r="F511" s="1"/>
      <c r="G511" s="1"/>
      <c r="J511" s="77"/>
      <c r="K511" s="71"/>
      <c r="L511" s="47" t="s">
        <v>5</v>
      </c>
      <c r="M511" s="47" t="s">
        <v>6</v>
      </c>
      <c r="N511" s="72" t="s">
        <v>7</v>
      </c>
      <c r="O511" s="78" t="s">
        <v>8</v>
      </c>
    </row>
    <row r="512" spans="1:15" x14ac:dyDescent="0.25">
      <c r="A512" s="2" t="s">
        <v>2</v>
      </c>
      <c r="B512" s="3" t="s">
        <v>3</v>
      </c>
      <c r="C512" s="3" t="s">
        <v>4</v>
      </c>
      <c r="D512" s="4" t="s">
        <v>5</v>
      </c>
      <c r="E512" s="4" t="s">
        <v>6</v>
      </c>
      <c r="F512" s="5" t="s">
        <v>7</v>
      </c>
      <c r="G512" s="6" t="s">
        <v>8</v>
      </c>
      <c r="J512" s="115" t="s">
        <v>93</v>
      </c>
      <c r="K512" s="106" t="s">
        <v>91</v>
      </c>
      <c r="L512" s="74">
        <f>D544</f>
        <v>16.246339506132671</v>
      </c>
      <c r="M512" s="74">
        <f>E544</f>
        <v>16.246339506132671</v>
      </c>
      <c r="N512" s="74">
        <f>F544</f>
        <v>16.246339506132671</v>
      </c>
      <c r="O512" s="74">
        <f>G544</f>
        <v>15.913602024547945</v>
      </c>
    </row>
    <row r="513" spans="1:15" x14ac:dyDescent="0.25">
      <c r="A513" s="7" t="s">
        <v>97</v>
      </c>
      <c r="B513" s="8"/>
      <c r="C513" s="9"/>
      <c r="D513" s="9"/>
      <c r="E513" s="9"/>
      <c r="F513" s="9"/>
      <c r="G513" s="10"/>
      <c r="J513" s="116"/>
      <c r="K513" s="48" t="s">
        <v>92</v>
      </c>
      <c r="L513" s="74">
        <f>D553</f>
        <v>0.51375436479754277</v>
      </c>
      <c r="M513" s="74">
        <f>E553</f>
        <v>0.51375436479754277</v>
      </c>
      <c r="N513" s="74">
        <f>F553</f>
        <v>0.51375436479754277</v>
      </c>
      <c r="O513" s="74">
        <f>G553</f>
        <v>0.51375436479754277</v>
      </c>
    </row>
    <row r="514" spans="1:15" ht="15" customHeight="1" x14ac:dyDescent="0.25">
      <c r="A514" s="11" t="s">
        <v>9</v>
      </c>
      <c r="B514" s="89">
        <v>0.25</v>
      </c>
      <c r="C514" s="9" t="s">
        <v>10</v>
      </c>
      <c r="D514" s="60">
        <f>B514</f>
        <v>0.25</v>
      </c>
      <c r="E514" s="60">
        <f>D514</f>
        <v>0.25</v>
      </c>
      <c r="F514" s="60">
        <f>E514</f>
        <v>0.25</v>
      </c>
      <c r="G514" s="90">
        <f>F514</f>
        <v>0.25</v>
      </c>
      <c r="J514" s="115" t="s">
        <v>94</v>
      </c>
      <c r="K514" s="106" t="s">
        <v>91</v>
      </c>
      <c r="L514" s="74">
        <f>D589</f>
        <v>98.416912489051938</v>
      </c>
      <c r="M514" s="74">
        <f>E589</f>
        <v>138.03014399330408</v>
      </c>
      <c r="N514" s="74">
        <f>F589</f>
        <v>144.96745760395694</v>
      </c>
      <c r="O514" s="74">
        <f>G589</f>
        <v>80.510713672399362</v>
      </c>
    </row>
    <row r="515" spans="1:15" x14ac:dyDescent="0.25">
      <c r="A515" s="11" t="s">
        <v>11</v>
      </c>
      <c r="B515" s="12">
        <v>14</v>
      </c>
      <c r="C515" s="9" t="s">
        <v>12</v>
      </c>
      <c r="D515" s="13">
        <f>$B515</f>
        <v>14</v>
      </c>
      <c r="E515" s="13">
        <f>$B515</f>
        <v>14</v>
      </c>
      <c r="F515" s="13">
        <f>$B515</f>
        <v>14</v>
      </c>
      <c r="G515" s="15">
        <f>$B515</f>
        <v>14</v>
      </c>
      <c r="J515" s="116"/>
      <c r="K515" s="48" t="s">
        <v>92</v>
      </c>
      <c r="L515" s="74">
        <f>D598</f>
        <v>4.5842735263239929</v>
      </c>
      <c r="M515" s="74">
        <f>E598</f>
        <v>4.5842735263239929</v>
      </c>
      <c r="N515" s="74">
        <f>F598</f>
        <v>4.5842735263239929</v>
      </c>
      <c r="O515" s="74">
        <f>G598</f>
        <v>4.5842735263239929</v>
      </c>
    </row>
    <row r="516" spans="1:15" x14ac:dyDescent="0.25">
      <c r="A516" s="11" t="s">
        <v>13</v>
      </c>
      <c r="B516" s="12">
        <v>0</v>
      </c>
      <c r="C516" s="9" t="s">
        <v>14</v>
      </c>
      <c r="D516" s="13">
        <f>$B516</f>
        <v>0</v>
      </c>
      <c r="E516" s="13">
        <f t="shared" ref="E516:G518" si="40">$B516</f>
        <v>0</v>
      </c>
      <c r="F516" s="13">
        <f t="shared" si="40"/>
        <v>0</v>
      </c>
      <c r="G516" s="15">
        <f t="shared" si="40"/>
        <v>0</v>
      </c>
      <c r="J516" s="116" t="s">
        <v>48</v>
      </c>
      <c r="K516" s="106" t="s">
        <v>91</v>
      </c>
      <c r="L516" s="74">
        <f>D634</f>
        <v>180.54922877722805</v>
      </c>
      <c r="M516" s="74">
        <f>E634</f>
        <v>287.3783271601128</v>
      </c>
      <c r="N516" s="74">
        <f>F634</f>
        <v>413.19164118559303</v>
      </c>
      <c r="O516" s="74">
        <f>G634</f>
        <v>201.56076339952753</v>
      </c>
    </row>
    <row r="517" spans="1:15" ht="15" customHeight="1" x14ac:dyDescent="0.25">
      <c r="A517" s="11" t="s">
        <v>15</v>
      </c>
      <c r="B517" s="12">
        <v>30</v>
      </c>
      <c r="C517" s="9" t="s">
        <v>14</v>
      </c>
      <c r="D517" s="13">
        <f>$B517</f>
        <v>30</v>
      </c>
      <c r="E517" s="13">
        <f t="shared" si="40"/>
        <v>30</v>
      </c>
      <c r="F517" s="13">
        <f t="shared" si="40"/>
        <v>30</v>
      </c>
      <c r="G517" s="15">
        <f t="shared" si="40"/>
        <v>30</v>
      </c>
      <c r="J517" s="116"/>
      <c r="K517" s="48" t="s">
        <v>92</v>
      </c>
      <c r="L517" s="74">
        <f>D643</f>
        <v>15.823995544670517</v>
      </c>
      <c r="M517" s="74">
        <f>E643</f>
        <v>15.823995544670517</v>
      </c>
      <c r="N517" s="74">
        <f>F643</f>
        <v>15.823995544670517</v>
      </c>
      <c r="O517" s="74">
        <f>G643</f>
        <v>15.60611789537375</v>
      </c>
    </row>
    <row r="518" spans="1:15" x14ac:dyDescent="0.25">
      <c r="A518" s="11" t="s">
        <v>16</v>
      </c>
      <c r="B518" s="16">
        <v>20</v>
      </c>
      <c r="C518" s="9" t="s">
        <v>17</v>
      </c>
      <c r="D518" s="13">
        <f>$B518</f>
        <v>20</v>
      </c>
      <c r="E518" s="13">
        <f t="shared" si="40"/>
        <v>20</v>
      </c>
      <c r="F518" s="13">
        <f t="shared" si="40"/>
        <v>20</v>
      </c>
      <c r="G518" s="15">
        <f t="shared" si="40"/>
        <v>20</v>
      </c>
      <c r="J518" s="116" t="s">
        <v>50</v>
      </c>
      <c r="K518" s="106" t="s">
        <v>91</v>
      </c>
      <c r="L518" s="74">
        <f>D679</f>
        <v>226.55782451571844</v>
      </c>
      <c r="M518" s="74">
        <f>E679</f>
        <v>371.54288089278316</v>
      </c>
      <c r="N518" s="74">
        <f>F679</f>
        <v>585.52778188100729</v>
      </c>
      <c r="O518" s="74">
        <f>G679</f>
        <v>289.34050287853091</v>
      </c>
    </row>
    <row r="519" spans="1:15" ht="15.75" thickBot="1" x14ac:dyDescent="0.3">
      <c r="A519" s="17" t="s">
        <v>110</v>
      </c>
      <c r="B519" s="18"/>
      <c r="C519" s="19" t="s">
        <v>18</v>
      </c>
      <c r="D519" s="18">
        <f>D515-SUM(D516:D518)</f>
        <v>-36</v>
      </c>
      <c r="E519" s="18">
        <f>E515-SUM(E516:E518)</f>
        <v>-36</v>
      </c>
      <c r="F519" s="18">
        <f>F515-SUM(F516:F518)</f>
        <v>-36</v>
      </c>
      <c r="G519" s="32">
        <f>G515-SUM(G516:G518)</f>
        <v>-36</v>
      </c>
      <c r="J519" s="117"/>
      <c r="K519" s="107" t="s">
        <v>92</v>
      </c>
      <c r="L519" s="80">
        <f>D688</f>
        <v>25.779264498280661</v>
      </c>
      <c r="M519" s="80">
        <f>E688</f>
        <v>25.779264498280661</v>
      </c>
      <c r="N519" s="80">
        <f>F688</f>
        <v>25.779264498280661</v>
      </c>
      <c r="O519" s="80">
        <f>G688</f>
        <v>22.402584330754049</v>
      </c>
    </row>
    <row r="520" spans="1:15" ht="15.75" customHeight="1" thickBot="1" x14ac:dyDescent="0.3">
      <c r="A520" s="20"/>
      <c r="B520" s="21"/>
      <c r="C520" s="22"/>
      <c r="D520" s="23"/>
      <c r="E520" s="24"/>
      <c r="F520" s="25"/>
      <c r="G520" s="1"/>
    </row>
    <row r="521" spans="1:15" x14ac:dyDescent="0.25">
      <c r="A521" s="26" t="s">
        <v>61</v>
      </c>
      <c r="B521" s="27"/>
      <c r="C521" s="28"/>
      <c r="D521" s="27"/>
      <c r="E521" s="27"/>
      <c r="F521" s="27"/>
      <c r="G521" s="29"/>
    </row>
    <row r="522" spans="1:15" ht="15.75" thickBot="1" x14ac:dyDescent="0.3">
      <c r="A522" s="7" t="s">
        <v>19</v>
      </c>
      <c r="B522" s="82">
        <v>1</v>
      </c>
      <c r="C522" s="9" t="s">
        <v>10</v>
      </c>
      <c r="D522" s="37">
        <f t="shared" ref="D522:G524" si="41">$B522</f>
        <v>1</v>
      </c>
      <c r="E522" s="37">
        <f t="shared" si="41"/>
        <v>1</v>
      </c>
      <c r="F522" s="37">
        <f t="shared" si="41"/>
        <v>1</v>
      </c>
      <c r="G522" s="38">
        <f t="shared" si="41"/>
        <v>1</v>
      </c>
      <c r="I522" s="101" t="s">
        <v>113</v>
      </c>
    </row>
    <row r="523" spans="1:15" ht="15" customHeight="1" x14ac:dyDescent="0.25">
      <c r="A523" s="11" t="s">
        <v>20</v>
      </c>
      <c r="B523" s="82">
        <v>-82</v>
      </c>
      <c r="C523" s="9" t="s">
        <v>12</v>
      </c>
      <c r="D523" s="13">
        <f t="shared" si="41"/>
        <v>-82</v>
      </c>
      <c r="E523" s="13">
        <f t="shared" si="41"/>
        <v>-82</v>
      </c>
      <c r="F523" s="13">
        <f t="shared" si="41"/>
        <v>-82</v>
      </c>
      <c r="G523" s="15">
        <f t="shared" si="41"/>
        <v>-82</v>
      </c>
      <c r="J523" s="75"/>
      <c r="K523" s="76"/>
      <c r="L523" s="113" t="s">
        <v>128</v>
      </c>
      <c r="M523" s="113"/>
      <c r="N523" s="113"/>
      <c r="O523" s="114"/>
    </row>
    <row r="524" spans="1:15" x14ac:dyDescent="0.25">
      <c r="A524" s="11" t="s">
        <v>21</v>
      </c>
      <c r="B524" s="82">
        <v>0</v>
      </c>
      <c r="C524" s="9" t="s">
        <v>17</v>
      </c>
      <c r="D524" s="13">
        <f t="shared" si="41"/>
        <v>0</v>
      </c>
      <c r="E524" s="13">
        <f t="shared" si="41"/>
        <v>0</v>
      </c>
      <c r="F524" s="13">
        <f t="shared" si="41"/>
        <v>0</v>
      </c>
      <c r="G524" s="15">
        <f t="shared" si="41"/>
        <v>0</v>
      </c>
      <c r="J524" s="77"/>
      <c r="K524" s="71"/>
      <c r="L524" s="47" t="s">
        <v>5</v>
      </c>
      <c r="M524" s="47" t="s">
        <v>6</v>
      </c>
      <c r="N524" s="72" t="s">
        <v>7</v>
      </c>
      <c r="O524" s="78" t="s">
        <v>8</v>
      </c>
    </row>
    <row r="525" spans="1:15" ht="15.75" thickBot="1" x14ac:dyDescent="0.3">
      <c r="A525" s="17" t="s">
        <v>63</v>
      </c>
      <c r="B525" s="31"/>
      <c r="C525" s="19" t="s">
        <v>18</v>
      </c>
      <c r="D525" s="18">
        <f>D523-10*LOG(D522,10)-D524</f>
        <v>-82</v>
      </c>
      <c r="E525" s="18">
        <f>E523-10*LOG(E522,10)-E524</f>
        <v>-82</v>
      </c>
      <c r="F525" s="18">
        <f>F523-10*LOG(F522,10)-F524</f>
        <v>-82</v>
      </c>
      <c r="G525" s="32">
        <f>G523-10*LOG(G522,10)-G524</f>
        <v>-82</v>
      </c>
      <c r="J525" s="115" t="s">
        <v>93</v>
      </c>
      <c r="K525" s="106" t="s">
        <v>91</v>
      </c>
      <c r="L525" s="74">
        <f>L657</f>
        <v>3.6327919521252987</v>
      </c>
      <c r="M525" s="74">
        <f t="shared" ref="M525:O525" si="42">M657</f>
        <v>3.6327919521252987</v>
      </c>
      <c r="N525" s="74">
        <f t="shared" si="42"/>
        <v>3.6327919521252987</v>
      </c>
      <c r="O525" s="74">
        <f t="shared" si="42"/>
        <v>3.6327919521252987</v>
      </c>
    </row>
    <row r="526" spans="1:15" ht="15.75" thickBot="1" x14ac:dyDescent="0.3">
      <c r="A526" s="20"/>
      <c r="B526" s="23"/>
      <c r="C526" s="22"/>
      <c r="D526" s="23"/>
      <c r="E526" s="24"/>
      <c r="F526" s="25"/>
      <c r="G526" s="1"/>
      <c r="J526" s="116"/>
      <c r="K526" s="48" t="s">
        <v>92</v>
      </c>
      <c r="L526" s="74">
        <f t="shared" ref="L526:O526" si="43">L658</f>
        <v>0.11487896834245309</v>
      </c>
      <c r="M526" s="74">
        <f t="shared" si="43"/>
        <v>0.11487896834245309</v>
      </c>
      <c r="N526" s="74">
        <f t="shared" si="43"/>
        <v>0.11487896834245309</v>
      </c>
      <c r="O526" s="74">
        <f t="shared" si="43"/>
        <v>0.11487896834245309</v>
      </c>
    </row>
    <row r="527" spans="1:15" x14ac:dyDescent="0.25">
      <c r="A527" s="26" t="s">
        <v>22</v>
      </c>
      <c r="B527" s="33"/>
      <c r="C527" s="34"/>
      <c r="D527" s="33"/>
      <c r="E527" s="33"/>
      <c r="F527" s="33"/>
      <c r="G527" s="29"/>
      <c r="J527" s="115" t="s">
        <v>94</v>
      </c>
      <c r="K527" s="106" t="s">
        <v>91</v>
      </c>
      <c r="L527" s="74">
        <f t="shared" ref="L527:O527" si="44">L659</f>
        <v>32.415708972776592</v>
      </c>
      <c r="M527" s="74">
        <f t="shared" si="44"/>
        <v>32.415708972776592</v>
      </c>
      <c r="N527" s="74">
        <f t="shared" si="44"/>
        <v>32.415708972776592</v>
      </c>
      <c r="O527" s="74">
        <f t="shared" si="44"/>
        <v>26.54548808593637</v>
      </c>
    </row>
    <row r="528" spans="1:15" x14ac:dyDescent="0.25">
      <c r="A528" s="11" t="s">
        <v>23</v>
      </c>
      <c r="B528" s="35"/>
      <c r="C528" s="36"/>
      <c r="D528" s="37">
        <v>2</v>
      </c>
      <c r="E528" s="37">
        <v>2</v>
      </c>
      <c r="F528" s="37">
        <v>2</v>
      </c>
      <c r="G528" s="38">
        <v>2</v>
      </c>
      <c r="J528" s="116"/>
      <c r="K528" s="48" t="s">
        <v>92</v>
      </c>
      <c r="L528" s="74">
        <f t="shared" ref="L528:O528" si="45">L660</f>
        <v>1.0250747232313113</v>
      </c>
      <c r="M528" s="74">
        <f t="shared" si="45"/>
        <v>1.0250747232313113</v>
      </c>
      <c r="N528" s="74">
        <f t="shared" si="45"/>
        <v>1.0250747232313113</v>
      </c>
      <c r="O528" s="74">
        <f t="shared" si="45"/>
        <v>1.0250747232313113</v>
      </c>
    </row>
    <row r="529" spans="1:15" x14ac:dyDescent="0.25">
      <c r="A529" s="11" t="s">
        <v>24</v>
      </c>
      <c r="B529" s="35"/>
      <c r="C529" s="36"/>
      <c r="D529" s="13">
        <v>64</v>
      </c>
      <c r="E529" s="13">
        <v>128</v>
      </c>
      <c r="F529" s="13">
        <v>256</v>
      </c>
      <c r="G529" s="15">
        <v>15</v>
      </c>
      <c r="J529" s="116" t="s">
        <v>48</v>
      </c>
      <c r="K529" s="106" t="s">
        <v>91</v>
      </c>
      <c r="L529" s="74">
        <f t="shared" ref="L529:O529" si="46">L661</f>
        <v>85.876696953415305</v>
      </c>
      <c r="M529" s="74">
        <f t="shared" si="46"/>
        <v>111.89254555102241</v>
      </c>
      <c r="N529" s="74">
        <f t="shared" si="46"/>
        <v>111.89254555102241</v>
      </c>
      <c r="O529" s="74">
        <f t="shared" si="46"/>
        <v>66.457352063551056</v>
      </c>
    </row>
    <row r="530" spans="1:15" ht="15" customHeight="1" x14ac:dyDescent="0.25">
      <c r="A530" s="11" t="s">
        <v>25</v>
      </c>
      <c r="B530" s="35"/>
      <c r="C530" s="36"/>
      <c r="D530" s="37">
        <v>3.8</v>
      </c>
      <c r="E530" s="37">
        <v>3.3</v>
      </c>
      <c r="F530" s="37">
        <v>2.8</v>
      </c>
      <c r="G530" s="38">
        <v>2.7</v>
      </c>
      <c r="J530" s="116"/>
      <c r="K530" s="48" t="s">
        <v>92</v>
      </c>
      <c r="L530" s="74">
        <f t="shared" ref="L530:O530" si="47">L662</f>
        <v>3.5383529713537092</v>
      </c>
      <c r="M530" s="74">
        <f t="shared" si="47"/>
        <v>3.5383529713537092</v>
      </c>
      <c r="N530" s="74">
        <f t="shared" si="47"/>
        <v>3.5383529713537092</v>
      </c>
      <c r="O530" s="74">
        <f t="shared" si="47"/>
        <v>3.5383529713537092</v>
      </c>
    </row>
    <row r="531" spans="1:15" x14ac:dyDescent="0.25">
      <c r="A531" s="11" t="s">
        <v>26</v>
      </c>
      <c r="B531" s="35"/>
      <c r="C531" s="36"/>
      <c r="D531" s="13">
        <v>128</v>
      </c>
      <c r="E531" s="13">
        <v>256</v>
      </c>
      <c r="F531" s="13">
        <v>1024</v>
      </c>
      <c r="G531" s="15">
        <v>1024</v>
      </c>
      <c r="J531" s="116" t="s">
        <v>50</v>
      </c>
      <c r="K531" s="106" t="s">
        <v>91</v>
      </c>
      <c r="L531" s="74">
        <f t="shared" ref="L531:O531" si="48">L663</f>
        <v>111.02742403344669</v>
      </c>
      <c r="M531" s="74">
        <f t="shared" si="48"/>
        <v>158.58710886709545</v>
      </c>
      <c r="N531" s="74">
        <f t="shared" si="48"/>
        <v>182.28692740735912</v>
      </c>
      <c r="O531" s="74">
        <f t="shared" si="48"/>
        <v>95.399537795601077</v>
      </c>
    </row>
    <row r="532" spans="1:15" ht="15.75" thickBot="1" x14ac:dyDescent="0.3">
      <c r="A532" s="39" t="s">
        <v>27</v>
      </c>
      <c r="B532" s="18"/>
      <c r="C532" s="19"/>
      <c r="D532" s="40">
        <v>4.3</v>
      </c>
      <c r="E532" s="40">
        <v>3.8</v>
      </c>
      <c r="F532" s="40">
        <v>3.3</v>
      </c>
      <c r="G532" s="41">
        <v>2.7</v>
      </c>
      <c r="J532" s="117"/>
      <c r="K532" s="107" t="s">
        <v>92</v>
      </c>
      <c r="L532" s="74">
        <f t="shared" ref="L532:O532" si="49">L664</f>
        <v>5.7644187828102584</v>
      </c>
      <c r="M532" s="74">
        <f t="shared" si="49"/>
        <v>5.7644187828102584</v>
      </c>
      <c r="N532" s="74">
        <f t="shared" si="49"/>
        <v>5.7644187828102584</v>
      </c>
      <c r="O532" s="74">
        <f t="shared" si="49"/>
        <v>5.7644187828102584</v>
      </c>
    </row>
    <row r="533" spans="1:15" ht="15.75" customHeight="1" thickBot="1" x14ac:dyDescent="0.3">
      <c r="A533" s="1"/>
      <c r="B533" s="1"/>
      <c r="C533" s="1"/>
      <c r="D533" s="1"/>
      <c r="E533" s="1"/>
      <c r="F533" s="1"/>
      <c r="G533" s="1"/>
    </row>
    <row r="534" spans="1:15" x14ac:dyDescent="0.25">
      <c r="A534" s="26" t="s">
        <v>28</v>
      </c>
      <c r="B534" s="27"/>
      <c r="C534" s="28"/>
      <c r="D534" s="27"/>
      <c r="E534" s="27"/>
      <c r="F534" s="27"/>
      <c r="G534" s="29"/>
    </row>
    <row r="535" spans="1:15" ht="15.75" thickBot="1" x14ac:dyDescent="0.3">
      <c r="A535" s="11" t="s">
        <v>29</v>
      </c>
      <c r="B535" s="12">
        <v>6</v>
      </c>
      <c r="C535" s="9" t="s">
        <v>14</v>
      </c>
      <c r="D535" s="13">
        <f>$B$27</f>
        <v>6</v>
      </c>
      <c r="E535" s="13">
        <f>$B$27</f>
        <v>6</v>
      </c>
      <c r="F535" s="13">
        <f>$B$27</f>
        <v>6</v>
      </c>
      <c r="G535" s="15">
        <f>$B$27</f>
        <v>6</v>
      </c>
      <c r="I535" s="101" t="s">
        <v>106</v>
      </c>
    </row>
    <row r="536" spans="1:15" ht="15" customHeight="1" x14ac:dyDescent="0.25">
      <c r="A536" s="7" t="s">
        <v>30</v>
      </c>
      <c r="B536" s="35"/>
      <c r="C536" s="36" t="s">
        <v>18</v>
      </c>
      <c r="D536" s="35">
        <f>D525-D535</f>
        <v>-88</v>
      </c>
      <c r="E536" s="35">
        <f>E525-E535</f>
        <v>-88</v>
      </c>
      <c r="F536" s="35">
        <f>F525-F535</f>
        <v>-88</v>
      </c>
      <c r="G536" s="42">
        <f>G525-G535</f>
        <v>-88</v>
      </c>
      <c r="J536" s="75"/>
      <c r="K536" s="118" t="s">
        <v>128</v>
      </c>
      <c r="L536" s="118"/>
      <c r="M536" s="118"/>
      <c r="N536" s="119"/>
    </row>
    <row r="537" spans="1:15" x14ac:dyDescent="0.25">
      <c r="A537" s="11" t="s">
        <v>98</v>
      </c>
      <c r="B537" s="8"/>
      <c r="C537" s="9"/>
      <c r="D537" s="13"/>
      <c r="E537" s="13"/>
      <c r="F537" s="13"/>
      <c r="G537" s="15"/>
      <c r="J537" s="77"/>
      <c r="K537" s="47" t="s">
        <v>5</v>
      </c>
      <c r="L537" s="47" t="s">
        <v>6</v>
      </c>
      <c r="M537" s="72" t="s">
        <v>7</v>
      </c>
      <c r="N537" s="78" t="s">
        <v>8</v>
      </c>
    </row>
    <row r="538" spans="1:15" x14ac:dyDescent="0.25">
      <c r="A538" s="43" t="s">
        <v>32</v>
      </c>
      <c r="B538" s="44"/>
      <c r="C538" s="9" t="s">
        <v>18</v>
      </c>
      <c r="D538" s="13">
        <f>D536-D518</f>
        <v>-108</v>
      </c>
      <c r="E538" s="13">
        <f>E536-E518</f>
        <v>-108</v>
      </c>
      <c r="F538" s="13">
        <f>F536-F518</f>
        <v>-108</v>
      </c>
      <c r="G538" s="15">
        <f>G536-G518</f>
        <v>-108</v>
      </c>
      <c r="J538" s="110" t="s">
        <v>117</v>
      </c>
      <c r="K538" s="74">
        <f>K875</f>
        <v>5.7439484171226569</v>
      </c>
      <c r="L538" s="74">
        <f t="shared" ref="L538:N538" si="50">L875</f>
        <v>5.7439484171226569</v>
      </c>
      <c r="M538" s="74">
        <f t="shared" si="50"/>
        <v>5.7439484171226569</v>
      </c>
      <c r="N538" s="74">
        <f t="shared" si="50"/>
        <v>5.7439484171226569</v>
      </c>
    </row>
    <row r="539" spans="1:15" ht="15" customHeight="1" x14ac:dyDescent="0.25">
      <c r="A539" s="7" t="s">
        <v>39</v>
      </c>
      <c r="B539" s="13"/>
      <c r="C539" s="47" t="s">
        <v>14</v>
      </c>
      <c r="D539" s="35">
        <f>-D538+D519</f>
        <v>72</v>
      </c>
      <c r="E539" s="35">
        <f>-E538+E519</f>
        <v>72</v>
      </c>
      <c r="F539" s="35">
        <f>-F538+F519</f>
        <v>72</v>
      </c>
      <c r="G539" s="42">
        <f>-G538+G519</f>
        <v>72</v>
      </c>
      <c r="J539" s="110" t="s">
        <v>94</v>
      </c>
      <c r="K539" s="74">
        <f t="shared" ref="K539:N539" si="51">K876</f>
        <v>51.253736161565676</v>
      </c>
      <c r="L539" s="74">
        <f t="shared" si="51"/>
        <v>51.253736161565676</v>
      </c>
      <c r="M539" s="74">
        <f t="shared" si="51"/>
        <v>51.253736161565676</v>
      </c>
      <c r="N539" s="74">
        <f t="shared" si="51"/>
        <v>37.271416928738581</v>
      </c>
    </row>
    <row r="540" spans="1:15" x14ac:dyDescent="0.25">
      <c r="A540" s="11" t="s">
        <v>33</v>
      </c>
      <c r="B540" s="8"/>
      <c r="C540" s="48" t="s">
        <v>14</v>
      </c>
      <c r="D540" s="13">
        <f>-10*D528*LOG(0.3/(4*PI()*D529*$B$3),10)</f>
        <v>83.908488987370035</v>
      </c>
      <c r="E540" s="13">
        <f>-10*E528*LOG(0.3/(4*PI()*E529*$B$3),10)</f>
        <v>89.929088900649646</v>
      </c>
      <c r="F540" s="13">
        <f>-10*F528*LOG(0.3/(4*PI()*F529*$B$3),10)</f>
        <v>95.949688813929271</v>
      </c>
      <c r="G540" s="15">
        <f>-10*G528*LOG(0.3/(4*PI()*G529*$B$3),10)</f>
        <v>71.306714688805911</v>
      </c>
      <c r="J540" s="110" t="s">
        <v>118</v>
      </c>
      <c r="K540" s="74">
        <f t="shared" ref="K540:N540" si="52">K877</f>
        <v>109.29401663038314</v>
      </c>
      <c r="L540" s="74">
        <f t="shared" si="52"/>
        <v>155.73942572429095</v>
      </c>
      <c r="M540" s="74">
        <f t="shared" si="52"/>
        <v>176.91764856768523</v>
      </c>
      <c r="N540" s="74">
        <f t="shared" si="52"/>
        <v>93.310006910472083</v>
      </c>
    </row>
    <row r="541" spans="1:15" x14ac:dyDescent="0.25">
      <c r="A541" s="11" t="s">
        <v>41</v>
      </c>
      <c r="B541" s="8"/>
      <c r="C541" s="48" t="s">
        <v>14</v>
      </c>
      <c r="D541" s="13">
        <f>-D539+D540</f>
        <v>11.908488987370035</v>
      </c>
      <c r="E541" s="13">
        <f>-E539+E540</f>
        <v>17.929088900649646</v>
      </c>
      <c r="F541" s="13">
        <f>-F539+F540</f>
        <v>23.949688813929271</v>
      </c>
      <c r="G541" s="15">
        <f>-G539+G540</f>
        <v>-0.69328531119408865</v>
      </c>
      <c r="J541" s="110" t="s">
        <v>119</v>
      </c>
      <c r="K541" s="74">
        <f t="shared" ref="K541:N541" si="53">K878</f>
        <v>139.68769098133839</v>
      </c>
      <c r="L541" s="74">
        <f t="shared" si="53"/>
        <v>209.34170797574606</v>
      </c>
      <c r="M541" s="74">
        <f t="shared" si="53"/>
        <v>278.62197598460688</v>
      </c>
      <c r="N541" s="74">
        <f t="shared" si="53"/>
        <v>133.94652742785982</v>
      </c>
    </row>
    <row r="542" spans="1:15" ht="15" customHeight="1" x14ac:dyDescent="0.25">
      <c r="A542" s="11" t="s">
        <v>34</v>
      </c>
      <c r="B542" s="8"/>
      <c r="C542" s="48" t="s">
        <v>14</v>
      </c>
      <c r="D542" s="13">
        <f>D540+10*D530*LOG(D531/D529,10)</f>
        <v>95.347628822601322</v>
      </c>
      <c r="E542" s="13">
        <f>E540+10*E530*LOG(E531/E529,10)</f>
        <v>99.863078757561027</v>
      </c>
      <c r="F542" s="13">
        <f>F540+10*F530*LOG(F531/F529,10)</f>
        <v>112.80736857111222</v>
      </c>
      <c r="G542" s="15">
        <f>G540+10*G530*LOG(G531/G529,10)</f>
        <v>120.83034952357744</v>
      </c>
    </row>
    <row r="543" spans="1:15" x14ac:dyDescent="0.25">
      <c r="A543" s="11" t="s">
        <v>41</v>
      </c>
      <c r="B543" s="8"/>
      <c r="C543" s="48" t="s">
        <v>14</v>
      </c>
      <c r="D543" s="13">
        <f>-D539+D542</f>
        <v>23.347628822601322</v>
      </c>
      <c r="E543" s="13">
        <f>-E539+E542</f>
        <v>27.863078757561027</v>
      </c>
      <c r="F543" s="13">
        <f>-F539+F542</f>
        <v>40.807368571112221</v>
      </c>
      <c r="G543" s="15">
        <f>-G539+G542</f>
        <v>48.830349523577439</v>
      </c>
    </row>
    <row r="544" spans="1:15" ht="18" x14ac:dyDescent="0.25">
      <c r="A544" s="7" t="s">
        <v>99</v>
      </c>
      <c r="B544" s="44"/>
      <c r="C544" s="47" t="s">
        <v>14</v>
      </c>
      <c r="D544" s="56">
        <f>IF(D543&lt;0,D$23*POWER(10,-D543/(10*D$24)),IF(D541&lt;0,D$21*POWER(10,-D541/(10*D$22)),0.3*POWER(10,D539/(10*D$20))/(4*PI()*$B$3)))</f>
        <v>16.246339506132671</v>
      </c>
      <c r="E544" s="56">
        <f>IF(E543&lt;0,E$23*POWER(10,-E543/(10*E$24)),IF(E541&lt;0,E$21*POWER(10,-E541/(10*E$22)),0.3*POWER(10,E539/(10*E$20))/(4*PI()*$B$3)))</f>
        <v>16.246339506132671</v>
      </c>
      <c r="F544" s="56">
        <f>IF(F543&lt;0,F$23*POWER(10,-F543/(10*F$24)),IF(F541&lt;0,F$21*POWER(10,-F541/(10*F$22)),0.3*POWER(10,F539/(10*F$20))/(4*PI()*$B$3)))</f>
        <v>16.246339506132671</v>
      </c>
      <c r="G544" s="57">
        <f>IF(G543&lt;0,G$23*POWER(10,-G543/(10*G$24)),IF(G541&lt;0,G$21*POWER(10,-G541/(10*G$22)),0.3*POWER(10,G539/(10*G$20))/(4*PI()*$B$3)))</f>
        <v>15.913602024547945</v>
      </c>
    </row>
    <row r="545" spans="1:7" ht="14.45" customHeight="1" x14ac:dyDescent="0.25">
      <c r="A545" s="11" t="s">
        <v>100</v>
      </c>
      <c r="B545" s="8"/>
      <c r="C545" s="9"/>
      <c r="D545" s="13"/>
      <c r="E545" s="13"/>
      <c r="F545" s="13"/>
      <c r="G545" s="15"/>
    </row>
    <row r="546" spans="1:7" x14ac:dyDescent="0.25">
      <c r="A546" s="11" t="s">
        <v>40</v>
      </c>
      <c r="B546" s="16">
        <v>30</v>
      </c>
      <c r="C546" s="48" t="s">
        <v>14</v>
      </c>
      <c r="D546" s="13">
        <f>$B546</f>
        <v>30</v>
      </c>
      <c r="E546" s="13">
        <f>$B546</f>
        <v>30</v>
      </c>
      <c r="F546" s="13">
        <f>$B546</f>
        <v>30</v>
      </c>
      <c r="G546" s="15">
        <f>$B546</f>
        <v>30</v>
      </c>
    </row>
    <row r="547" spans="1:7" x14ac:dyDescent="0.25">
      <c r="A547" s="43" t="s">
        <v>32</v>
      </c>
      <c r="B547" s="8"/>
      <c r="C547" s="48" t="s">
        <v>18</v>
      </c>
      <c r="D547" s="13">
        <f>D538+D546</f>
        <v>-78</v>
      </c>
      <c r="E547" s="13">
        <f>E538+E546</f>
        <v>-78</v>
      </c>
      <c r="F547" s="13">
        <f>F538+F546</f>
        <v>-78</v>
      </c>
      <c r="G547" s="15">
        <f>G538+G546</f>
        <v>-78</v>
      </c>
    </row>
    <row r="548" spans="1:7" x14ac:dyDescent="0.25">
      <c r="A548" s="7" t="s">
        <v>39</v>
      </c>
      <c r="B548" s="45"/>
      <c r="C548" s="47" t="s">
        <v>14</v>
      </c>
      <c r="D548" s="35">
        <f>-D547+D519</f>
        <v>42</v>
      </c>
      <c r="E548" s="35">
        <f>-E547+E519</f>
        <v>42</v>
      </c>
      <c r="F548" s="35">
        <f>-F547+F519</f>
        <v>42</v>
      </c>
      <c r="G548" s="42">
        <f>-G547+G519</f>
        <v>42</v>
      </c>
    </row>
    <row r="549" spans="1:7" ht="15" customHeight="1" x14ac:dyDescent="0.25">
      <c r="A549" s="11" t="s">
        <v>33</v>
      </c>
      <c r="B549" s="8"/>
      <c r="C549" s="48" t="s">
        <v>14</v>
      </c>
      <c r="D549" s="13">
        <f>-10*D$20*LOG(0.3/(4*PI()*D$21*$B$3),10)</f>
        <v>83.908488987370035</v>
      </c>
      <c r="E549" s="13">
        <f>-10*E$20*LOG(0.3/(4*PI()*E$21*$B$3),10)</f>
        <v>89.929088900649646</v>
      </c>
      <c r="F549" s="13">
        <f>-10*F$20*LOG(0.3/(4*PI()*F$21*$B$3),10)</f>
        <v>95.949688813929271</v>
      </c>
      <c r="G549" s="15">
        <f>-10*G$20*LOG(0.3/(4*PI()*G$21*$B$3),10)</f>
        <v>71.306714688805911</v>
      </c>
    </row>
    <row r="550" spans="1:7" x14ac:dyDescent="0.25">
      <c r="A550" s="11" t="s">
        <v>41</v>
      </c>
      <c r="B550" s="8"/>
      <c r="C550" s="48" t="s">
        <v>14</v>
      </c>
      <c r="D550" s="13">
        <f>-D548+D549</f>
        <v>41.908488987370035</v>
      </c>
      <c r="E550" s="13">
        <f>-E548+E549</f>
        <v>47.929088900649646</v>
      </c>
      <c r="F550" s="13">
        <f>-F548+F549</f>
        <v>53.949688813929271</v>
      </c>
      <c r="G550" s="15">
        <f>-G548+G549</f>
        <v>29.306714688805911</v>
      </c>
    </row>
    <row r="551" spans="1:7" x14ac:dyDescent="0.25">
      <c r="A551" s="11" t="s">
        <v>34</v>
      </c>
      <c r="B551" s="8"/>
      <c r="C551" s="48" t="s">
        <v>14</v>
      </c>
      <c r="D551" s="13">
        <f>D549+10*D$22*LOG(D$23/D$21,10)</f>
        <v>95.347628822601322</v>
      </c>
      <c r="E551" s="13">
        <f>E549+10*E$22*LOG(E$23/E$21,10)</f>
        <v>99.863078757561027</v>
      </c>
      <c r="F551" s="13">
        <f>F549+10*F$22*LOG(F$23/F$21,10)</f>
        <v>112.80736857111222</v>
      </c>
      <c r="G551" s="15">
        <f>G549+10*G$22*LOG(G$23/G$21,10)</f>
        <v>120.83034952357744</v>
      </c>
    </row>
    <row r="552" spans="1:7" ht="15" customHeight="1" x14ac:dyDescent="0.25">
      <c r="A552" s="11" t="s">
        <v>41</v>
      </c>
      <c r="B552" s="8"/>
      <c r="C552" s="48" t="s">
        <v>14</v>
      </c>
      <c r="D552" s="13">
        <f>-D548+D551</f>
        <v>53.347628822601322</v>
      </c>
      <c r="E552" s="13">
        <f>-E548+E551</f>
        <v>57.863078757561027</v>
      </c>
      <c r="F552" s="13">
        <f>-F548+F551</f>
        <v>70.807368571112221</v>
      </c>
      <c r="G552" s="15">
        <f>-G548+G551</f>
        <v>78.830349523577439</v>
      </c>
    </row>
    <row r="553" spans="1:7" ht="18.75" thickBot="1" x14ac:dyDescent="0.3">
      <c r="A553" s="17" t="s">
        <v>101</v>
      </c>
      <c r="B553" s="46"/>
      <c r="C553" s="55" t="s">
        <v>38</v>
      </c>
      <c r="D553" s="58">
        <f>IF(D552&lt;0,D$23*POWER(10,-D552/(10*D$24)),IF(D550&lt;0,D$21*POWER(10,-D550/(10*D$22)),0.3*POWER(10,D548/(10*D$20))/(4*PI()*$B$3)))</f>
        <v>0.51375436479754277</v>
      </c>
      <c r="E553" s="58">
        <f>IF(E552&lt;0,E$23*POWER(10,-E552/(10*E$24)),IF(E550&lt;0,E$21*POWER(10,-E550/(10*E$22)),0.3*POWER(10,E548/(10*E$20))/(4*PI()*$B$3)))</f>
        <v>0.51375436479754277</v>
      </c>
      <c r="F553" s="58">
        <f>IF(F552&lt;0,F$23*POWER(10,-F552/(10*F$24)),IF(F550&lt;0,F$21*POWER(10,-F550/(10*F$22)),0.3*POWER(10,F548/(10*F$20))/(4*PI()*$B$3)))</f>
        <v>0.51375436479754277</v>
      </c>
      <c r="G553" s="59">
        <f>IF(G552&lt;0,G$23*POWER(10,-G552/(10*G$24)),IF(G550&lt;0,G$21*POWER(10,-G550/(10*G$22)),0.3*POWER(10,G548/(10*G$20))/(4*PI()*$B$3)))</f>
        <v>0.51375436479754277</v>
      </c>
    </row>
    <row r="554" spans="1:7" ht="18" x14ac:dyDescent="0.25">
      <c r="A554" s="53"/>
      <c r="B554" s="52"/>
      <c r="C554" s="62"/>
      <c r="D554" s="63"/>
      <c r="E554" s="63"/>
      <c r="F554" s="63"/>
      <c r="G554" s="63"/>
    </row>
    <row r="555" spans="1:7" ht="18" customHeight="1" x14ac:dyDescent="0.25">
      <c r="A555" s="53" t="s">
        <v>108</v>
      </c>
      <c r="B555" s="52"/>
      <c r="C555" s="53"/>
      <c r="D555" s="63"/>
      <c r="E555" s="63"/>
      <c r="F555" s="63"/>
      <c r="G555" s="63"/>
    </row>
    <row r="556" spans="1:7" ht="15.75" thickBot="1" x14ac:dyDescent="0.3">
      <c r="A556" s="1" t="s">
        <v>0</v>
      </c>
      <c r="B556" s="1">
        <v>5.85</v>
      </c>
      <c r="C556" s="1"/>
      <c r="D556" s="1" t="s">
        <v>1</v>
      </c>
      <c r="E556" s="1">
        <f>300000000/B556/10^9</f>
        <v>5.1282051282051287E-2</v>
      </c>
      <c r="F556" s="1"/>
      <c r="G556" s="1"/>
    </row>
    <row r="557" spans="1:7" x14ac:dyDescent="0.25">
      <c r="A557" s="2" t="s">
        <v>2</v>
      </c>
      <c r="B557" s="3" t="s">
        <v>3</v>
      </c>
      <c r="C557" s="3" t="s">
        <v>4</v>
      </c>
      <c r="D557" s="4" t="s">
        <v>5</v>
      </c>
      <c r="E557" s="4" t="s">
        <v>6</v>
      </c>
      <c r="F557" s="5" t="s">
        <v>7</v>
      </c>
      <c r="G557" s="6" t="s">
        <v>8</v>
      </c>
    </row>
    <row r="558" spans="1:7" ht="15" customHeight="1" x14ac:dyDescent="0.25">
      <c r="A558" s="7" t="s">
        <v>97</v>
      </c>
      <c r="B558" s="8"/>
      <c r="C558" s="9"/>
      <c r="D558" s="9"/>
      <c r="E558" s="9"/>
      <c r="F558" s="9"/>
      <c r="G558" s="10"/>
    </row>
    <row r="559" spans="1:7" x14ac:dyDescent="0.25">
      <c r="A559" s="11" t="s">
        <v>9</v>
      </c>
      <c r="B559" s="89">
        <v>0.25</v>
      </c>
      <c r="C559" s="9" t="s">
        <v>10</v>
      </c>
      <c r="D559" s="60">
        <f>B559</f>
        <v>0.25</v>
      </c>
      <c r="E559" s="60">
        <f>D559</f>
        <v>0.25</v>
      </c>
      <c r="F559" s="60">
        <f>E559</f>
        <v>0.25</v>
      </c>
      <c r="G559" s="90">
        <f>F559</f>
        <v>0.25</v>
      </c>
    </row>
    <row r="560" spans="1:7" x14ac:dyDescent="0.25">
      <c r="A560" s="11" t="s">
        <v>11</v>
      </c>
      <c r="B560" s="12">
        <v>14</v>
      </c>
      <c r="C560" s="9" t="s">
        <v>12</v>
      </c>
      <c r="D560" s="13">
        <f>$B560</f>
        <v>14</v>
      </c>
      <c r="E560" s="13">
        <f>$B560</f>
        <v>14</v>
      </c>
      <c r="F560" s="13">
        <f>$B560</f>
        <v>14</v>
      </c>
      <c r="G560" s="15">
        <f>$B560</f>
        <v>14</v>
      </c>
    </row>
    <row r="561" spans="1:7" ht="15" customHeight="1" x14ac:dyDescent="0.25">
      <c r="A561" s="11" t="s">
        <v>13</v>
      </c>
      <c r="B561" s="12">
        <v>0</v>
      </c>
      <c r="C561" s="9" t="s">
        <v>14</v>
      </c>
      <c r="D561" s="13">
        <f>$B561</f>
        <v>0</v>
      </c>
      <c r="E561" s="13">
        <f t="shared" ref="E561:G562" si="54">$B561</f>
        <v>0</v>
      </c>
      <c r="F561" s="13">
        <f t="shared" si="54"/>
        <v>0</v>
      </c>
      <c r="G561" s="15">
        <f t="shared" si="54"/>
        <v>0</v>
      </c>
    </row>
    <row r="562" spans="1:7" x14ac:dyDescent="0.25">
      <c r="A562" s="11" t="s">
        <v>15</v>
      </c>
      <c r="B562" s="12">
        <v>30</v>
      </c>
      <c r="C562" s="9" t="s">
        <v>14</v>
      </c>
      <c r="D562" s="13">
        <f>$B562</f>
        <v>30</v>
      </c>
      <c r="E562" s="13">
        <f t="shared" si="54"/>
        <v>30</v>
      </c>
      <c r="F562" s="13">
        <f t="shared" si="54"/>
        <v>30</v>
      </c>
      <c r="G562" s="15">
        <f t="shared" si="54"/>
        <v>30</v>
      </c>
    </row>
    <row r="563" spans="1:7" x14ac:dyDescent="0.25">
      <c r="A563" s="11" t="s">
        <v>16</v>
      </c>
      <c r="B563" s="16">
        <v>20</v>
      </c>
      <c r="C563" s="9" t="s">
        <v>17</v>
      </c>
      <c r="D563" s="13">
        <f>B563</f>
        <v>20</v>
      </c>
      <c r="E563" s="13">
        <f>D563</f>
        <v>20</v>
      </c>
      <c r="F563" s="13">
        <f>E563</f>
        <v>20</v>
      </c>
      <c r="G563" s="15">
        <f>F563</f>
        <v>20</v>
      </c>
    </row>
    <row r="564" spans="1:7" ht="15" customHeight="1" thickBot="1" x14ac:dyDescent="0.3">
      <c r="A564" s="17" t="s">
        <v>110</v>
      </c>
      <c r="B564" s="18"/>
      <c r="C564" s="19" t="s">
        <v>18</v>
      </c>
      <c r="D564" s="18">
        <f>D560-SUM(D561:D563)</f>
        <v>-36</v>
      </c>
      <c r="E564" s="18">
        <f>E560-SUM(E561:E563)</f>
        <v>-36</v>
      </c>
      <c r="F564" s="18">
        <f>F560-SUM(F561:F563)</f>
        <v>-36</v>
      </c>
      <c r="G564" s="32">
        <f>G560-SUM(G561:G563)</f>
        <v>-36</v>
      </c>
    </row>
    <row r="565" spans="1:7" ht="15.75" thickBot="1" x14ac:dyDescent="0.3">
      <c r="A565" s="20"/>
      <c r="B565" s="21"/>
      <c r="C565" s="22"/>
      <c r="D565" s="23"/>
      <c r="E565" s="24"/>
      <c r="F565" s="25"/>
      <c r="G565" s="1"/>
    </row>
    <row r="566" spans="1:7" x14ac:dyDescent="0.25">
      <c r="A566" s="26" t="s">
        <v>129</v>
      </c>
      <c r="B566" s="27"/>
      <c r="C566" s="28"/>
      <c r="D566" s="27"/>
      <c r="E566" s="27"/>
      <c r="F566" s="27"/>
      <c r="G566" s="29"/>
    </row>
    <row r="567" spans="1:7" x14ac:dyDescent="0.25">
      <c r="A567" s="7" t="s">
        <v>19</v>
      </c>
      <c r="B567" s="82">
        <v>20</v>
      </c>
      <c r="C567" s="9" t="s">
        <v>10</v>
      </c>
      <c r="D567" s="37">
        <f t="shared" ref="D567:G569" si="55">$B567</f>
        <v>20</v>
      </c>
      <c r="E567" s="37">
        <f t="shared" si="55"/>
        <v>20</v>
      </c>
      <c r="F567" s="37">
        <f t="shared" si="55"/>
        <v>20</v>
      </c>
      <c r="G567" s="38">
        <f t="shared" si="55"/>
        <v>20</v>
      </c>
    </row>
    <row r="568" spans="1:7" x14ac:dyDescent="0.25">
      <c r="A568" s="11" t="s">
        <v>20</v>
      </c>
      <c r="B568" s="82">
        <v>-88</v>
      </c>
      <c r="C568" s="9" t="s">
        <v>12</v>
      </c>
      <c r="D568" s="13">
        <f t="shared" si="55"/>
        <v>-88</v>
      </c>
      <c r="E568" s="13">
        <f t="shared" si="55"/>
        <v>-88</v>
      </c>
      <c r="F568" s="13">
        <f t="shared" si="55"/>
        <v>-88</v>
      </c>
      <c r="G568" s="15">
        <f t="shared" si="55"/>
        <v>-88</v>
      </c>
    </row>
    <row r="569" spans="1:7" x14ac:dyDescent="0.25">
      <c r="A569" s="11" t="s">
        <v>21</v>
      </c>
      <c r="B569" s="82">
        <v>0</v>
      </c>
      <c r="C569" s="9" t="s">
        <v>17</v>
      </c>
      <c r="D569" s="13">
        <f t="shared" si="55"/>
        <v>0</v>
      </c>
      <c r="E569" s="13">
        <f t="shared" si="55"/>
        <v>0</v>
      </c>
      <c r="F569" s="13">
        <f t="shared" si="55"/>
        <v>0</v>
      </c>
      <c r="G569" s="15">
        <f t="shared" si="55"/>
        <v>0</v>
      </c>
    </row>
    <row r="570" spans="1:7" ht="15.75" thickBot="1" x14ac:dyDescent="0.3">
      <c r="A570" s="17" t="s">
        <v>63</v>
      </c>
      <c r="B570" s="31"/>
      <c r="C570" s="19" t="s">
        <v>18</v>
      </c>
      <c r="D570" s="18">
        <f>D568-10*LOG(D567,10)-D569</f>
        <v>-101.01029995663981</v>
      </c>
      <c r="E570" s="18">
        <f>E568-10*LOG(E567,10)-E569</f>
        <v>-101.01029995663981</v>
      </c>
      <c r="F570" s="18">
        <f>F568-10*LOG(F567,10)-F569</f>
        <v>-101.01029995663981</v>
      </c>
      <c r="G570" s="32">
        <f>G568-10*LOG(G567,10)-G569</f>
        <v>-101.01029995663981</v>
      </c>
    </row>
    <row r="571" spans="1:7" ht="15.75" thickBot="1" x14ac:dyDescent="0.3">
      <c r="A571" s="20"/>
      <c r="B571" s="23"/>
      <c r="C571" s="22"/>
      <c r="D571" s="23"/>
      <c r="E571" s="24"/>
      <c r="F571" s="25"/>
      <c r="G571" s="1"/>
    </row>
    <row r="572" spans="1:7" x14ac:dyDescent="0.25">
      <c r="A572" s="26" t="s">
        <v>22</v>
      </c>
      <c r="B572" s="33"/>
      <c r="C572" s="34"/>
      <c r="D572" s="33"/>
      <c r="E572" s="33"/>
      <c r="F572" s="33"/>
      <c r="G572" s="29"/>
    </row>
    <row r="573" spans="1:7" x14ac:dyDescent="0.25">
      <c r="A573" s="11" t="s">
        <v>23</v>
      </c>
      <c r="B573" s="35"/>
      <c r="C573" s="36"/>
      <c r="D573" s="37">
        <v>2</v>
      </c>
      <c r="E573" s="37">
        <v>2</v>
      </c>
      <c r="F573" s="37">
        <v>2</v>
      </c>
      <c r="G573" s="38">
        <v>2</v>
      </c>
    </row>
    <row r="574" spans="1:7" x14ac:dyDescent="0.25">
      <c r="A574" s="11" t="s">
        <v>24</v>
      </c>
      <c r="B574" s="35"/>
      <c r="C574" s="36"/>
      <c r="D574" s="13">
        <v>64</v>
      </c>
      <c r="E574" s="13">
        <v>128</v>
      </c>
      <c r="F574" s="13">
        <v>256</v>
      </c>
      <c r="G574" s="15">
        <v>15</v>
      </c>
    </row>
    <row r="575" spans="1:7" x14ac:dyDescent="0.25">
      <c r="A575" s="11" t="s">
        <v>25</v>
      </c>
      <c r="B575" s="35"/>
      <c r="C575" s="36"/>
      <c r="D575" s="37">
        <v>3.8</v>
      </c>
      <c r="E575" s="37">
        <v>3.3</v>
      </c>
      <c r="F575" s="37">
        <v>2.8</v>
      </c>
      <c r="G575" s="38">
        <v>2.7</v>
      </c>
    </row>
    <row r="576" spans="1:7" x14ac:dyDescent="0.25">
      <c r="A576" s="11" t="s">
        <v>26</v>
      </c>
      <c r="B576" s="35"/>
      <c r="C576" s="36"/>
      <c r="D576" s="13">
        <v>128</v>
      </c>
      <c r="E576" s="13">
        <v>256</v>
      </c>
      <c r="F576" s="13">
        <v>1024</v>
      </c>
      <c r="G576" s="15">
        <v>1024</v>
      </c>
    </row>
    <row r="577" spans="1:7" ht="15.75" thickBot="1" x14ac:dyDescent="0.3">
      <c r="A577" s="39" t="s">
        <v>27</v>
      </c>
      <c r="B577" s="18"/>
      <c r="C577" s="19"/>
      <c r="D577" s="40">
        <v>4.3</v>
      </c>
      <c r="E577" s="40">
        <v>3.8</v>
      </c>
      <c r="F577" s="40">
        <v>3.3</v>
      </c>
      <c r="G577" s="41">
        <v>2.7</v>
      </c>
    </row>
    <row r="578" spans="1:7" ht="15.75" thickBot="1" x14ac:dyDescent="0.3">
      <c r="A578" s="1"/>
      <c r="B578" s="1"/>
      <c r="C578" s="1"/>
      <c r="D578" s="1"/>
      <c r="E578" s="1"/>
      <c r="F578" s="1"/>
      <c r="G578" s="1"/>
    </row>
    <row r="579" spans="1:7" x14ac:dyDescent="0.25">
      <c r="A579" s="26" t="s">
        <v>28</v>
      </c>
      <c r="B579" s="27"/>
      <c r="C579" s="28"/>
      <c r="D579" s="27"/>
      <c r="E579" s="27"/>
      <c r="F579" s="27"/>
      <c r="G579" s="29"/>
    </row>
    <row r="580" spans="1:7" x14ac:dyDescent="0.25">
      <c r="A580" s="11" t="s">
        <v>29</v>
      </c>
      <c r="B580" s="12">
        <v>6</v>
      </c>
      <c r="C580" s="9" t="s">
        <v>14</v>
      </c>
      <c r="D580" s="13">
        <f>$B$27</f>
        <v>6</v>
      </c>
      <c r="E580" s="13">
        <f>$B$27</f>
        <v>6</v>
      </c>
      <c r="F580" s="13">
        <f>$B$27</f>
        <v>6</v>
      </c>
      <c r="G580" s="15">
        <f>$B$27</f>
        <v>6</v>
      </c>
    </row>
    <row r="581" spans="1:7" x14ac:dyDescent="0.25">
      <c r="A581" s="7" t="s">
        <v>30</v>
      </c>
      <c r="B581" s="35"/>
      <c r="C581" s="36" t="s">
        <v>18</v>
      </c>
      <c r="D581" s="35">
        <f>D570-D580</f>
        <v>-107.01029995663981</v>
      </c>
      <c r="E581" s="35">
        <f>E570-E580</f>
        <v>-107.01029995663981</v>
      </c>
      <c r="F581" s="35">
        <f>F570-F580</f>
        <v>-107.01029995663981</v>
      </c>
      <c r="G581" s="42">
        <f>G570-G580</f>
        <v>-107.01029995663981</v>
      </c>
    </row>
    <row r="582" spans="1:7" x14ac:dyDescent="0.25">
      <c r="A582" s="11" t="s">
        <v>98</v>
      </c>
      <c r="B582" s="8"/>
      <c r="C582" s="9"/>
      <c r="D582" s="13"/>
      <c r="E582" s="13"/>
      <c r="F582" s="13"/>
      <c r="G582" s="15"/>
    </row>
    <row r="583" spans="1:7" x14ac:dyDescent="0.25">
      <c r="A583" s="43" t="s">
        <v>32</v>
      </c>
      <c r="B583" s="44"/>
      <c r="C583" s="9" t="s">
        <v>18</v>
      </c>
      <c r="D583" s="13">
        <f>D581-D563</f>
        <v>-127.01029995663981</v>
      </c>
      <c r="E583" s="13">
        <f>E581-E563</f>
        <v>-127.01029995663981</v>
      </c>
      <c r="F583" s="13">
        <f>F581-F563</f>
        <v>-127.01029995663981</v>
      </c>
      <c r="G583" s="15">
        <f>G581-G563</f>
        <v>-127.01029995663981</v>
      </c>
    </row>
    <row r="584" spans="1:7" x14ac:dyDescent="0.25">
      <c r="A584" s="7" t="s">
        <v>39</v>
      </c>
      <c r="B584" s="13"/>
      <c r="C584" s="47" t="s">
        <v>14</v>
      </c>
      <c r="D584" s="35">
        <f>-D583+D564</f>
        <v>91.010299956639813</v>
      </c>
      <c r="E584" s="35">
        <f>-E583+E564</f>
        <v>91.010299956639813</v>
      </c>
      <c r="F584" s="35">
        <f>-F583+F564</f>
        <v>91.010299956639813</v>
      </c>
      <c r="G584" s="42">
        <f>-G583+G564</f>
        <v>91.010299956639813</v>
      </c>
    </row>
    <row r="585" spans="1:7" x14ac:dyDescent="0.25">
      <c r="A585" s="11" t="s">
        <v>33</v>
      </c>
      <c r="B585" s="8"/>
      <c r="C585" s="48" t="s">
        <v>14</v>
      </c>
      <c r="D585" s="13">
        <f>-10*D573*LOG(0.3/(4*PI()*D574*$B$3),10)</f>
        <v>83.908488987370035</v>
      </c>
      <c r="E585" s="13">
        <f>-10*E573*LOG(0.3/(4*PI()*E574*$B$3),10)</f>
        <v>89.929088900649646</v>
      </c>
      <c r="F585" s="13">
        <f>-10*F573*LOG(0.3/(4*PI()*F574*$B$3),10)</f>
        <v>95.949688813929271</v>
      </c>
      <c r="G585" s="15">
        <f>-10*G573*LOG(0.3/(4*PI()*G574*$B$3),10)</f>
        <v>71.306714688805911</v>
      </c>
    </row>
    <row r="586" spans="1:7" x14ac:dyDescent="0.25">
      <c r="A586" s="11" t="s">
        <v>41</v>
      </c>
      <c r="B586" s="8"/>
      <c r="C586" s="48" t="s">
        <v>14</v>
      </c>
      <c r="D586" s="13">
        <f>-D584+D585</f>
        <v>-7.1018109692697777</v>
      </c>
      <c r="E586" s="13">
        <f>-E584+E585</f>
        <v>-1.0812110559901669</v>
      </c>
      <c r="F586" s="13">
        <f>-F584+F585</f>
        <v>4.9393888572894582</v>
      </c>
      <c r="G586" s="15">
        <f>-G584+G585</f>
        <v>-19.703585267833901</v>
      </c>
    </row>
    <row r="587" spans="1:7" x14ac:dyDescent="0.25">
      <c r="A587" s="11" t="s">
        <v>34</v>
      </c>
      <c r="B587" s="8"/>
      <c r="C587" s="48" t="s">
        <v>14</v>
      </c>
      <c r="D587" s="13">
        <f>D585+10*D575*LOG(D576/D574,10)</f>
        <v>95.347628822601322</v>
      </c>
      <c r="E587" s="13">
        <f>E585+10*E575*LOG(E576/E574,10)</f>
        <v>99.863078757561027</v>
      </c>
      <c r="F587" s="13">
        <f>F585+10*F575*LOG(F576/F574,10)</f>
        <v>112.80736857111222</v>
      </c>
      <c r="G587" s="15">
        <f>G585+10*G575*LOG(G576/G574,10)</f>
        <v>120.83034952357744</v>
      </c>
    </row>
    <row r="588" spans="1:7" x14ac:dyDescent="0.25">
      <c r="A588" s="11" t="s">
        <v>41</v>
      </c>
      <c r="B588" s="8"/>
      <c r="C588" s="48" t="s">
        <v>14</v>
      </c>
      <c r="D588" s="13">
        <f>-D584+D587</f>
        <v>4.3373288659615099</v>
      </c>
      <c r="E588" s="13">
        <f>-E584+E587</f>
        <v>8.8527788009212145</v>
      </c>
      <c r="F588" s="13">
        <f>-F584+F587</f>
        <v>21.797068614472408</v>
      </c>
      <c r="G588" s="15">
        <f>-G584+G587</f>
        <v>29.820049566937627</v>
      </c>
    </row>
    <row r="589" spans="1:7" ht="18" x14ac:dyDescent="0.25">
      <c r="A589" s="7" t="s">
        <v>99</v>
      </c>
      <c r="B589" s="44"/>
      <c r="C589" s="47" t="s">
        <v>14</v>
      </c>
      <c r="D589" s="56">
        <f>IF(D588&lt;0,D$23*POWER(10,-D588/(10*D$24)),IF(D586&lt;0,D$21*POWER(10,-D586/(10*D$22)),0.3*POWER(10,D584/(10*D$20))/(4*PI()*$B$3)))</f>
        <v>98.416912489051938</v>
      </c>
      <c r="E589" s="56">
        <f>IF(E588&lt;0,E$23*POWER(10,-E588/(10*E$24)),IF(E586&lt;0,E$21*POWER(10,-E586/(10*E$22)),0.3*POWER(10,E584/(10*E$20))/(4*PI()*$B$3)))</f>
        <v>138.03014399330408</v>
      </c>
      <c r="F589" s="56">
        <f>IF(F588&lt;0,F$23*POWER(10,-F588/(10*F$24)),IF(F586&lt;0,F$21*POWER(10,-F586/(10*F$22)),0.3*POWER(10,F584/(10*F$20))/(4*PI()*$B$3)))</f>
        <v>144.96745760395694</v>
      </c>
      <c r="G589" s="57">
        <f>IF(G588&lt;0,G$23*POWER(10,-G588/(10*G$24)),IF(G586&lt;0,G$21*POWER(10,-G586/(10*G$22)),0.3*POWER(10,G584/(10*G$20))/(4*PI()*$B$3)))</f>
        <v>80.510713672399362</v>
      </c>
    </row>
    <row r="590" spans="1:7" x14ac:dyDescent="0.25">
      <c r="A590" s="11" t="s">
        <v>100</v>
      </c>
      <c r="B590" s="8"/>
      <c r="C590" s="9"/>
      <c r="D590" s="13"/>
      <c r="E590" s="13"/>
      <c r="F590" s="13"/>
      <c r="G590" s="15"/>
    </row>
    <row r="591" spans="1:7" x14ac:dyDescent="0.25">
      <c r="A591" s="11" t="s">
        <v>40</v>
      </c>
      <c r="B591" s="16">
        <v>30</v>
      </c>
      <c r="C591" s="48" t="s">
        <v>14</v>
      </c>
      <c r="D591" s="13">
        <f>$B591</f>
        <v>30</v>
      </c>
      <c r="E591" s="13">
        <f>$B591</f>
        <v>30</v>
      </c>
      <c r="F591" s="13">
        <f>$B591</f>
        <v>30</v>
      </c>
      <c r="G591" s="15">
        <f>$B591</f>
        <v>30</v>
      </c>
    </row>
    <row r="592" spans="1:7" x14ac:dyDescent="0.25">
      <c r="A592" s="43" t="s">
        <v>32</v>
      </c>
      <c r="B592" s="8"/>
      <c r="C592" s="48" t="s">
        <v>18</v>
      </c>
      <c r="D592" s="13">
        <f>D583+D591</f>
        <v>-97.010299956639813</v>
      </c>
      <c r="E592" s="13">
        <f>E583+E591</f>
        <v>-97.010299956639813</v>
      </c>
      <c r="F592" s="13">
        <f>F583+F591</f>
        <v>-97.010299956639813</v>
      </c>
      <c r="G592" s="15">
        <f>G583+G591</f>
        <v>-97.010299956639813</v>
      </c>
    </row>
    <row r="593" spans="1:7" x14ac:dyDescent="0.25">
      <c r="A593" s="7" t="s">
        <v>39</v>
      </c>
      <c r="B593" s="45"/>
      <c r="C593" s="47" t="s">
        <v>14</v>
      </c>
      <c r="D593" s="35">
        <f>-D592+D564</f>
        <v>61.010299956639813</v>
      </c>
      <c r="E593" s="35">
        <f>-E592+E564</f>
        <v>61.010299956639813</v>
      </c>
      <c r="F593" s="35">
        <f>-F592+F564</f>
        <v>61.010299956639813</v>
      </c>
      <c r="G593" s="42">
        <f>-G592+G564</f>
        <v>61.010299956639813</v>
      </c>
    </row>
    <row r="594" spans="1:7" x14ac:dyDescent="0.25">
      <c r="A594" s="11" t="s">
        <v>33</v>
      </c>
      <c r="B594" s="8"/>
      <c r="C594" s="48" t="s">
        <v>14</v>
      </c>
      <c r="D594" s="13">
        <f>-10*D$20*LOG(0.3/(4*PI()*D$21*$B$3),10)</f>
        <v>83.908488987370035</v>
      </c>
      <c r="E594" s="13">
        <f>-10*E$20*LOG(0.3/(4*PI()*E$21*$B$3),10)</f>
        <v>89.929088900649646</v>
      </c>
      <c r="F594" s="13">
        <f>-10*F$20*LOG(0.3/(4*PI()*F$21*$B$3),10)</f>
        <v>95.949688813929271</v>
      </c>
      <c r="G594" s="15">
        <f>-10*G$20*LOG(0.3/(4*PI()*G$21*$B$3),10)</f>
        <v>71.306714688805911</v>
      </c>
    </row>
    <row r="595" spans="1:7" x14ac:dyDescent="0.25">
      <c r="A595" s="11" t="s">
        <v>41</v>
      </c>
      <c r="B595" s="8"/>
      <c r="C595" s="48" t="s">
        <v>14</v>
      </c>
      <c r="D595" s="13">
        <f>-D593+D594</f>
        <v>22.898189030730222</v>
      </c>
      <c r="E595" s="13">
        <f>-E593+E594</f>
        <v>28.918788944009833</v>
      </c>
      <c r="F595" s="13">
        <f>-F593+F594</f>
        <v>34.939388857289458</v>
      </c>
      <c r="G595" s="15">
        <f>-G593+G594</f>
        <v>10.296414732166099</v>
      </c>
    </row>
    <row r="596" spans="1:7" x14ac:dyDescent="0.25">
      <c r="A596" s="11" t="s">
        <v>34</v>
      </c>
      <c r="B596" s="8"/>
      <c r="C596" s="48" t="s">
        <v>14</v>
      </c>
      <c r="D596" s="13">
        <f>D594+10*D$22*LOG(D$23/D$21,10)</f>
        <v>95.347628822601322</v>
      </c>
      <c r="E596" s="13">
        <f>E594+10*E$22*LOG(E$23/E$21,10)</f>
        <v>99.863078757561027</v>
      </c>
      <c r="F596" s="13">
        <f>F594+10*F$22*LOG(F$23/F$21,10)</f>
        <v>112.80736857111222</v>
      </c>
      <c r="G596" s="15">
        <f>G594+10*G$22*LOG(G$23/G$21,10)</f>
        <v>120.83034952357744</v>
      </c>
    </row>
    <row r="597" spans="1:7" x14ac:dyDescent="0.25">
      <c r="A597" s="11" t="s">
        <v>41</v>
      </c>
      <c r="B597" s="8"/>
      <c r="C597" s="48" t="s">
        <v>14</v>
      </c>
      <c r="D597" s="13">
        <f>-D593+D596</f>
        <v>34.33732886596151</v>
      </c>
      <c r="E597" s="13">
        <f>-E593+E596</f>
        <v>38.852778800921214</v>
      </c>
      <c r="F597" s="13">
        <f>-F593+F596</f>
        <v>51.797068614472408</v>
      </c>
      <c r="G597" s="15">
        <f>-G593+G596</f>
        <v>59.820049566937627</v>
      </c>
    </row>
    <row r="598" spans="1:7" ht="18.75" thickBot="1" x14ac:dyDescent="0.3">
      <c r="A598" s="17" t="s">
        <v>101</v>
      </c>
      <c r="B598" s="46"/>
      <c r="C598" s="55" t="s">
        <v>38</v>
      </c>
      <c r="D598" s="58">
        <f>IF(D597&lt;0,D$23*POWER(10,-D597/(10*D$24)),IF(D595&lt;0,D$21*POWER(10,-D595/(10*D$22)),0.3*POWER(10,D593/(10*D$20))/(4*PI()*$B$3)))</f>
        <v>4.5842735263239929</v>
      </c>
      <c r="E598" s="58">
        <f>IF(E597&lt;0,E$23*POWER(10,-E597/(10*E$24)),IF(E595&lt;0,E$21*POWER(10,-E595/(10*E$22)),0.3*POWER(10,E593/(10*E$20))/(4*PI()*$B$3)))</f>
        <v>4.5842735263239929</v>
      </c>
      <c r="F598" s="58">
        <f>IF(F597&lt;0,F$23*POWER(10,-F597/(10*F$24)),IF(F595&lt;0,F$21*POWER(10,-F595/(10*F$22)),0.3*POWER(10,F593/(10*F$20))/(4*PI()*$B$3)))</f>
        <v>4.5842735263239929</v>
      </c>
      <c r="G598" s="59">
        <f>IF(G597&lt;0,G$23*POWER(10,-G597/(10*G$24)),IF(G595&lt;0,G$21*POWER(10,-G595/(10*G$22)),0.3*POWER(10,G593/(10*G$20))/(4*PI()*$B$3)))</f>
        <v>4.5842735263239929</v>
      </c>
    </row>
    <row r="599" spans="1:7" ht="18" x14ac:dyDescent="0.25">
      <c r="A599" s="53"/>
      <c r="B599" s="52"/>
      <c r="C599" s="62"/>
      <c r="D599" s="63"/>
      <c r="E599" s="63"/>
      <c r="F599" s="63"/>
      <c r="G599" s="63"/>
    </row>
    <row r="600" spans="1:7" x14ac:dyDescent="0.25">
      <c r="A600" s="50" t="s">
        <v>48</v>
      </c>
    </row>
    <row r="601" spans="1:7" ht="15.75" thickBot="1" x14ac:dyDescent="0.3">
      <c r="A601" s="1" t="s">
        <v>0</v>
      </c>
      <c r="B601" s="1">
        <v>5.85</v>
      </c>
      <c r="C601" s="1"/>
      <c r="D601" s="1" t="s">
        <v>1</v>
      </c>
      <c r="E601" s="1">
        <f>300000000/B601/10^9</f>
        <v>5.1282051282051287E-2</v>
      </c>
      <c r="F601" s="1"/>
      <c r="G601" s="1"/>
    </row>
    <row r="602" spans="1:7" x14ac:dyDescent="0.25">
      <c r="A602" s="2" t="s">
        <v>2</v>
      </c>
      <c r="B602" s="3" t="s">
        <v>3</v>
      </c>
      <c r="C602" s="3" t="s">
        <v>4</v>
      </c>
      <c r="D602" s="4" t="s">
        <v>5</v>
      </c>
      <c r="E602" s="4" t="s">
        <v>6</v>
      </c>
      <c r="F602" s="5" t="s">
        <v>7</v>
      </c>
      <c r="G602" s="6" t="s">
        <v>8</v>
      </c>
    </row>
    <row r="603" spans="1:7" x14ac:dyDescent="0.25">
      <c r="A603" s="7" t="s">
        <v>97</v>
      </c>
      <c r="B603" s="8"/>
      <c r="C603" s="9"/>
      <c r="D603" s="9"/>
      <c r="E603" s="9"/>
      <c r="F603" s="9"/>
      <c r="G603" s="10"/>
    </row>
    <row r="604" spans="1:7" x14ac:dyDescent="0.25">
      <c r="A604" s="11" t="s">
        <v>9</v>
      </c>
      <c r="B604" s="89">
        <v>0.25</v>
      </c>
      <c r="C604" s="9" t="s">
        <v>10</v>
      </c>
      <c r="D604" s="60">
        <f>B604</f>
        <v>0.25</v>
      </c>
      <c r="E604" s="60">
        <f>D604</f>
        <v>0.25</v>
      </c>
      <c r="F604" s="60">
        <f>E604</f>
        <v>0.25</v>
      </c>
      <c r="G604" s="90">
        <f>F604</f>
        <v>0.25</v>
      </c>
    </row>
    <row r="605" spans="1:7" x14ac:dyDescent="0.25">
      <c r="A605" s="11" t="s">
        <v>11</v>
      </c>
      <c r="B605" s="12">
        <v>14</v>
      </c>
      <c r="C605" s="9" t="s">
        <v>12</v>
      </c>
      <c r="D605" s="13">
        <f>$B605</f>
        <v>14</v>
      </c>
      <c r="E605" s="13">
        <f>$B605</f>
        <v>14</v>
      </c>
      <c r="F605" s="13">
        <f>$B605</f>
        <v>14</v>
      </c>
      <c r="G605" s="15">
        <f>$B605</f>
        <v>14</v>
      </c>
    </row>
    <row r="606" spans="1:7" x14ac:dyDescent="0.25">
      <c r="A606" s="11" t="s">
        <v>13</v>
      </c>
      <c r="B606" s="12">
        <v>0</v>
      </c>
      <c r="C606" s="9" t="s">
        <v>14</v>
      </c>
      <c r="D606" s="13">
        <f>$B606</f>
        <v>0</v>
      </c>
      <c r="E606" s="13">
        <f t="shared" ref="E606:G608" si="56">$B606</f>
        <v>0</v>
      </c>
      <c r="F606" s="13">
        <f t="shared" si="56"/>
        <v>0</v>
      </c>
      <c r="G606" s="15">
        <f t="shared" si="56"/>
        <v>0</v>
      </c>
    </row>
    <row r="607" spans="1:7" x14ac:dyDescent="0.25">
      <c r="A607" s="11" t="s">
        <v>15</v>
      </c>
      <c r="B607" s="12">
        <v>15</v>
      </c>
      <c r="C607" s="9" t="s">
        <v>14</v>
      </c>
      <c r="D607" s="13">
        <f>$B607</f>
        <v>15</v>
      </c>
      <c r="E607" s="13">
        <f t="shared" si="56"/>
        <v>15</v>
      </c>
      <c r="F607" s="13">
        <f t="shared" si="56"/>
        <v>15</v>
      </c>
      <c r="G607" s="15">
        <f t="shared" si="56"/>
        <v>15</v>
      </c>
    </row>
    <row r="608" spans="1:7" x14ac:dyDescent="0.25">
      <c r="A608" s="11" t="s">
        <v>16</v>
      </c>
      <c r="B608" s="16">
        <v>20</v>
      </c>
      <c r="C608" s="9" t="s">
        <v>17</v>
      </c>
      <c r="D608" s="13">
        <f>$B608</f>
        <v>20</v>
      </c>
      <c r="E608" s="13">
        <f t="shared" si="56"/>
        <v>20</v>
      </c>
      <c r="F608" s="13">
        <f t="shared" si="56"/>
        <v>20</v>
      </c>
      <c r="G608" s="15">
        <f t="shared" si="56"/>
        <v>20</v>
      </c>
    </row>
    <row r="609" spans="1:7" ht="15.75" thickBot="1" x14ac:dyDescent="0.3">
      <c r="A609" s="17" t="s">
        <v>110</v>
      </c>
      <c r="B609" s="18"/>
      <c r="C609" s="19" t="s">
        <v>18</v>
      </c>
      <c r="D609" s="18">
        <f>D605-SUM(D606:D608)</f>
        <v>-21</v>
      </c>
      <c r="E609" s="18">
        <f>E605-SUM(E606:E608)</f>
        <v>-21</v>
      </c>
      <c r="F609" s="18">
        <f>F605-SUM(F606:F608)</f>
        <v>-21</v>
      </c>
      <c r="G609" s="32">
        <f>G605-SUM(G606:G608)</f>
        <v>-21</v>
      </c>
    </row>
    <row r="610" spans="1:7" ht="15.75" thickBot="1" x14ac:dyDescent="0.3">
      <c r="A610" s="20"/>
      <c r="B610" s="21"/>
      <c r="C610" s="22"/>
      <c r="D610" s="23"/>
      <c r="E610" s="24"/>
      <c r="F610" s="25"/>
      <c r="G610" s="1"/>
    </row>
    <row r="611" spans="1:7" x14ac:dyDescent="0.25">
      <c r="A611" s="26" t="s">
        <v>61</v>
      </c>
      <c r="B611" s="27"/>
      <c r="C611" s="28"/>
      <c r="D611" s="27"/>
      <c r="E611" s="27"/>
      <c r="F611" s="27"/>
      <c r="G611" s="29"/>
    </row>
    <row r="612" spans="1:7" x14ac:dyDescent="0.25">
      <c r="A612" s="7" t="s">
        <v>19</v>
      </c>
      <c r="B612" s="82">
        <v>3</v>
      </c>
      <c r="C612" s="9" t="s">
        <v>10</v>
      </c>
      <c r="D612" s="37">
        <f t="shared" ref="D612:G614" si="57">$B612</f>
        <v>3</v>
      </c>
      <c r="E612" s="37">
        <f t="shared" si="57"/>
        <v>3</v>
      </c>
      <c r="F612" s="37">
        <f t="shared" si="57"/>
        <v>3</v>
      </c>
      <c r="G612" s="38">
        <f t="shared" si="57"/>
        <v>3</v>
      </c>
    </row>
    <row r="613" spans="1:7" x14ac:dyDescent="0.25">
      <c r="A613" s="11" t="s">
        <v>20</v>
      </c>
      <c r="B613" s="82">
        <v>-92</v>
      </c>
      <c r="C613" s="9" t="s">
        <v>12</v>
      </c>
      <c r="D613" s="13">
        <f t="shared" si="57"/>
        <v>-92</v>
      </c>
      <c r="E613" s="13">
        <f t="shared" si="57"/>
        <v>-92</v>
      </c>
      <c r="F613" s="13">
        <f t="shared" si="57"/>
        <v>-92</v>
      </c>
      <c r="G613" s="15">
        <f t="shared" si="57"/>
        <v>-92</v>
      </c>
    </row>
    <row r="614" spans="1:7" x14ac:dyDescent="0.25">
      <c r="A614" s="11" t="s">
        <v>21</v>
      </c>
      <c r="B614" s="82">
        <v>0</v>
      </c>
      <c r="C614" s="9" t="s">
        <v>17</v>
      </c>
      <c r="D614" s="13">
        <f t="shared" si="57"/>
        <v>0</v>
      </c>
      <c r="E614" s="13">
        <f t="shared" si="57"/>
        <v>0</v>
      </c>
      <c r="F614" s="13">
        <f t="shared" si="57"/>
        <v>0</v>
      </c>
      <c r="G614" s="15">
        <f t="shared" si="57"/>
        <v>0</v>
      </c>
    </row>
    <row r="615" spans="1:7" ht="15.75" thickBot="1" x14ac:dyDescent="0.3">
      <c r="A615" s="17" t="s">
        <v>63</v>
      </c>
      <c r="B615" s="31"/>
      <c r="C615" s="19" t="s">
        <v>18</v>
      </c>
      <c r="D615" s="18">
        <f>D613-10*LOG(D612,10)-D614</f>
        <v>-96.771212547196626</v>
      </c>
      <c r="E615" s="18">
        <f>E613-10*LOG(E612,10)-E614</f>
        <v>-96.771212547196626</v>
      </c>
      <c r="F615" s="18">
        <f>F613-10*LOG(F612,10)-F614</f>
        <v>-96.771212547196626</v>
      </c>
      <c r="G615" s="32">
        <f>G613-10*LOG(G612,10)-G614</f>
        <v>-96.771212547196626</v>
      </c>
    </row>
    <row r="616" spans="1:7" ht="15.75" thickBot="1" x14ac:dyDescent="0.3">
      <c r="A616" s="20"/>
      <c r="B616" s="23"/>
      <c r="C616" s="22"/>
      <c r="D616" s="23"/>
      <c r="E616" s="24"/>
      <c r="F616" s="25"/>
      <c r="G616" s="1"/>
    </row>
    <row r="617" spans="1:7" x14ac:dyDescent="0.25">
      <c r="A617" s="26" t="s">
        <v>22</v>
      </c>
      <c r="B617" s="33"/>
      <c r="C617" s="34"/>
      <c r="D617" s="33"/>
      <c r="E617" s="33"/>
      <c r="F617" s="33"/>
      <c r="G617" s="29"/>
    </row>
    <row r="618" spans="1:7" x14ac:dyDescent="0.25">
      <c r="A618" s="11" t="s">
        <v>23</v>
      </c>
      <c r="B618" s="35"/>
      <c r="C618" s="36"/>
      <c r="D618" s="37">
        <v>2</v>
      </c>
      <c r="E618" s="37">
        <v>2</v>
      </c>
      <c r="F618" s="37">
        <v>2</v>
      </c>
      <c r="G618" s="38">
        <v>2</v>
      </c>
    </row>
    <row r="619" spans="1:7" x14ac:dyDescent="0.25">
      <c r="A619" s="11" t="s">
        <v>24</v>
      </c>
      <c r="B619" s="35"/>
      <c r="C619" s="36"/>
      <c r="D619" s="13">
        <v>64</v>
      </c>
      <c r="E619" s="13">
        <v>128</v>
      </c>
      <c r="F619" s="13">
        <v>256</v>
      </c>
      <c r="G619" s="15">
        <v>15</v>
      </c>
    </row>
    <row r="620" spans="1:7" x14ac:dyDescent="0.25">
      <c r="A620" s="11" t="s">
        <v>25</v>
      </c>
      <c r="B620" s="35"/>
      <c r="C620" s="36"/>
      <c r="D620" s="37">
        <v>3.8</v>
      </c>
      <c r="E620" s="37">
        <v>3.3</v>
      </c>
      <c r="F620" s="37">
        <v>2.8</v>
      </c>
      <c r="G620" s="38">
        <v>2.7</v>
      </c>
    </row>
    <row r="621" spans="1:7" x14ac:dyDescent="0.25">
      <c r="A621" s="11" t="s">
        <v>26</v>
      </c>
      <c r="B621" s="35"/>
      <c r="C621" s="36"/>
      <c r="D621" s="13">
        <v>128</v>
      </c>
      <c r="E621" s="13">
        <v>256</v>
      </c>
      <c r="F621" s="13">
        <v>1024</v>
      </c>
      <c r="G621" s="15">
        <v>1024</v>
      </c>
    </row>
    <row r="622" spans="1:7" ht="15.75" thickBot="1" x14ac:dyDescent="0.3">
      <c r="A622" s="39" t="s">
        <v>27</v>
      </c>
      <c r="B622" s="18"/>
      <c r="C622" s="19"/>
      <c r="D622" s="40">
        <v>4.3</v>
      </c>
      <c r="E622" s="40">
        <v>3.8</v>
      </c>
      <c r="F622" s="40">
        <v>3.3</v>
      </c>
      <c r="G622" s="41">
        <v>2.7</v>
      </c>
    </row>
    <row r="623" spans="1:7" ht="15.75" thickBot="1" x14ac:dyDescent="0.3">
      <c r="A623" s="1"/>
      <c r="B623" s="1"/>
      <c r="C623" s="1"/>
      <c r="D623" s="1"/>
      <c r="E623" s="1"/>
      <c r="F623" s="1"/>
      <c r="G623" s="1"/>
    </row>
    <row r="624" spans="1:7" x14ac:dyDescent="0.25">
      <c r="A624" s="26" t="s">
        <v>28</v>
      </c>
      <c r="B624" s="27"/>
      <c r="C624" s="28"/>
      <c r="D624" s="27"/>
      <c r="E624" s="27"/>
      <c r="F624" s="27"/>
      <c r="G624" s="29"/>
    </row>
    <row r="625" spans="1:7" x14ac:dyDescent="0.25">
      <c r="A625" s="11" t="s">
        <v>29</v>
      </c>
      <c r="B625" s="12">
        <v>6</v>
      </c>
      <c r="C625" s="9" t="s">
        <v>14</v>
      </c>
      <c r="D625" s="13">
        <f>$B$27</f>
        <v>6</v>
      </c>
      <c r="E625" s="13">
        <f>$B$27</f>
        <v>6</v>
      </c>
      <c r="F625" s="13">
        <f>$B$27</f>
        <v>6</v>
      </c>
      <c r="G625" s="15">
        <f>$B$27</f>
        <v>6</v>
      </c>
    </row>
    <row r="626" spans="1:7" x14ac:dyDescent="0.25">
      <c r="A626" s="7" t="s">
        <v>30</v>
      </c>
      <c r="B626" s="35"/>
      <c r="C626" s="36" t="s">
        <v>18</v>
      </c>
      <c r="D626" s="35">
        <f>D615-D625</f>
        <v>-102.77121254719663</v>
      </c>
      <c r="E626" s="35">
        <f>E615-E625</f>
        <v>-102.77121254719663</v>
      </c>
      <c r="F626" s="35">
        <f>F615-F625</f>
        <v>-102.77121254719663</v>
      </c>
      <c r="G626" s="42">
        <f>G615-G625</f>
        <v>-102.77121254719663</v>
      </c>
    </row>
    <row r="627" spans="1:7" x14ac:dyDescent="0.25">
      <c r="A627" s="11" t="s">
        <v>98</v>
      </c>
      <c r="B627" s="8"/>
      <c r="C627" s="9"/>
      <c r="D627" s="13"/>
      <c r="E627" s="13"/>
      <c r="F627" s="13"/>
      <c r="G627" s="15"/>
    </row>
    <row r="628" spans="1:7" x14ac:dyDescent="0.25">
      <c r="A628" s="43" t="s">
        <v>32</v>
      </c>
      <c r="B628" s="44"/>
      <c r="C628" s="9" t="s">
        <v>18</v>
      </c>
      <c r="D628" s="13">
        <f>D626-D608</f>
        <v>-122.77121254719663</v>
      </c>
      <c r="E628" s="13">
        <f>E626-E608</f>
        <v>-122.77121254719663</v>
      </c>
      <c r="F628" s="13">
        <f>F626-F608</f>
        <v>-122.77121254719663</v>
      </c>
      <c r="G628" s="15">
        <f>G626-G608</f>
        <v>-122.77121254719663</v>
      </c>
    </row>
    <row r="629" spans="1:7" x14ac:dyDescent="0.25">
      <c r="A629" s="7" t="s">
        <v>39</v>
      </c>
      <c r="B629" s="13"/>
      <c r="C629" s="47" t="s">
        <v>14</v>
      </c>
      <c r="D629" s="35">
        <f>-D628+D609</f>
        <v>101.77121254719663</v>
      </c>
      <c r="E629" s="35">
        <f>-E628+E609</f>
        <v>101.77121254719663</v>
      </c>
      <c r="F629" s="35">
        <f>-F628+F609</f>
        <v>101.77121254719663</v>
      </c>
      <c r="G629" s="42">
        <f>-G628+G609</f>
        <v>101.77121254719663</v>
      </c>
    </row>
    <row r="630" spans="1:7" x14ac:dyDescent="0.25">
      <c r="A630" s="11" t="s">
        <v>33</v>
      </c>
      <c r="B630" s="8"/>
      <c r="C630" s="48" t="s">
        <v>14</v>
      </c>
      <c r="D630" s="13">
        <f>-10*D618*LOG(0.3/(4*PI()*D619*$B$3),10)</f>
        <v>83.908488987370035</v>
      </c>
      <c r="E630" s="13">
        <f>-10*E618*LOG(0.3/(4*PI()*E619*$B$3),10)</f>
        <v>89.929088900649646</v>
      </c>
      <c r="F630" s="13">
        <f>-10*F618*LOG(0.3/(4*PI()*F619*$B$3),10)</f>
        <v>95.949688813929271</v>
      </c>
      <c r="G630" s="15">
        <f>-10*G618*LOG(0.3/(4*PI()*G619*$B$3),10)</f>
        <v>71.306714688805911</v>
      </c>
    </row>
    <row r="631" spans="1:7" x14ac:dyDescent="0.25">
      <c r="A631" s="11" t="s">
        <v>41</v>
      </c>
      <c r="B631" s="8"/>
      <c r="C631" s="48" t="s">
        <v>14</v>
      </c>
      <c r="D631" s="13">
        <f>-D629+D630</f>
        <v>-17.862723559826591</v>
      </c>
      <c r="E631" s="13">
        <f>-E629+E630</f>
        <v>-11.84212364654698</v>
      </c>
      <c r="F631" s="13">
        <f>-F629+F630</f>
        <v>-5.8215237332673553</v>
      </c>
      <c r="G631" s="15">
        <f>-G629+G630</f>
        <v>-30.464497858390715</v>
      </c>
    </row>
    <row r="632" spans="1:7" x14ac:dyDescent="0.25">
      <c r="A632" s="11" t="s">
        <v>34</v>
      </c>
      <c r="B632" s="8"/>
      <c r="C632" s="48" t="s">
        <v>14</v>
      </c>
      <c r="D632" s="13">
        <f>D630+10*D620*LOG(D621/D619,10)</f>
        <v>95.347628822601322</v>
      </c>
      <c r="E632" s="13">
        <f>E630+10*E620*LOG(E621/E619,10)</f>
        <v>99.863078757561027</v>
      </c>
      <c r="F632" s="13">
        <f>F630+10*F620*LOG(F621/F619,10)</f>
        <v>112.80736857111222</v>
      </c>
      <c r="G632" s="15">
        <f>G630+10*G620*LOG(G621/G619,10)</f>
        <v>120.83034952357744</v>
      </c>
    </row>
    <row r="633" spans="1:7" x14ac:dyDescent="0.25">
      <c r="A633" s="11" t="s">
        <v>41</v>
      </c>
      <c r="B633" s="8"/>
      <c r="C633" s="48" t="s">
        <v>14</v>
      </c>
      <c r="D633" s="13">
        <f>-D629+D632</f>
        <v>-6.4235837245953036</v>
      </c>
      <c r="E633" s="13">
        <f>-E629+E632</f>
        <v>-1.908133789635599</v>
      </c>
      <c r="F633" s="13">
        <f>-F629+F632</f>
        <v>11.036156023915595</v>
      </c>
      <c r="G633" s="15">
        <f>-G629+G632</f>
        <v>19.059136976380813</v>
      </c>
    </row>
    <row r="634" spans="1:7" ht="18" x14ac:dyDescent="0.25">
      <c r="A634" s="7" t="s">
        <v>99</v>
      </c>
      <c r="B634" s="44"/>
      <c r="C634" s="47" t="s">
        <v>14</v>
      </c>
      <c r="D634" s="56">
        <f>IF(D633&lt;0,D$23*POWER(10,-D633/(10*D$24)),IF(D631&lt;0,D$21*POWER(10,-D631/(10*D$22)),0.3*POWER(10,D629/(10*D$20))/(4*PI()*$B$3)))</f>
        <v>180.54922877722805</v>
      </c>
      <c r="E634" s="56">
        <f>IF(E633&lt;0,E$23*POWER(10,-E633/(10*E$24)),IF(E631&lt;0,E$21*POWER(10,-E631/(10*E$22)),0.3*POWER(10,E629/(10*E$20))/(4*PI()*$B$3)))</f>
        <v>287.3783271601128</v>
      </c>
      <c r="F634" s="56">
        <f>IF(F633&lt;0,F$23*POWER(10,-F633/(10*F$24)),IF(F631&lt;0,F$21*POWER(10,-F631/(10*F$22)),0.3*POWER(10,F629/(10*F$20))/(4*PI()*$B$3)))</f>
        <v>413.19164118559303</v>
      </c>
      <c r="G634" s="57">
        <f>IF(G633&lt;0,G$23*POWER(10,-G633/(10*G$24)),IF(G631&lt;0,G$21*POWER(10,-G631/(10*G$22)),0.3*POWER(10,G629/(10*G$20))/(4*PI()*$B$3)))</f>
        <v>201.56076339952753</v>
      </c>
    </row>
    <row r="635" spans="1:7" x14ac:dyDescent="0.25">
      <c r="A635" s="11" t="s">
        <v>100</v>
      </c>
      <c r="B635" s="8"/>
      <c r="C635" s="9"/>
      <c r="D635" s="13"/>
      <c r="E635" s="13"/>
      <c r="F635" s="13"/>
      <c r="G635" s="15"/>
    </row>
    <row r="636" spans="1:7" x14ac:dyDescent="0.25">
      <c r="A636" s="11" t="s">
        <v>40</v>
      </c>
      <c r="B636" s="16">
        <v>30</v>
      </c>
      <c r="C636" s="48" t="s">
        <v>14</v>
      </c>
      <c r="D636" s="13">
        <f>$B636</f>
        <v>30</v>
      </c>
      <c r="E636" s="13">
        <f>$B636</f>
        <v>30</v>
      </c>
      <c r="F636" s="13">
        <f>$B636</f>
        <v>30</v>
      </c>
      <c r="G636" s="15">
        <f>$B636</f>
        <v>30</v>
      </c>
    </row>
    <row r="637" spans="1:7" x14ac:dyDescent="0.25">
      <c r="A637" s="43" t="s">
        <v>32</v>
      </c>
      <c r="B637" s="8"/>
      <c r="C637" s="48" t="s">
        <v>18</v>
      </c>
      <c r="D637" s="13">
        <f>D628+D636</f>
        <v>-92.771212547196626</v>
      </c>
      <c r="E637" s="13">
        <f>E628+E636</f>
        <v>-92.771212547196626</v>
      </c>
      <c r="F637" s="13">
        <f>F628+F636</f>
        <v>-92.771212547196626</v>
      </c>
      <c r="G637" s="15">
        <f>G628+G636</f>
        <v>-92.771212547196626</v>
      </c>
    </row>
    <row r="638" spans="1:7" x14ac:dyDescent="0.25">
      <c r="A638" s="7" t="s">
        <v>39</v>
      </c>
      <c r="B638" s="45"/>
      <c r="C638" s="47" t="s">
        <v>14</v>
      </c>
      <c r="D638" s="35">
        <f>-D637+D609</f>
        <v>71.771212547196626</v>
      </c>
      <c r="E638" s="35">
        <f>-E637+E609</f>
        <v>71.771212547196626</v>
      </c>
      <c r="F638" s="35">
        <f>-F637+F609</f>
        <v>71.771212547196626</v>
      </c>
      <c r="G638" s="42">
        <f>-G637+G609</f>
        <v>71.771212547196626</v>
      </c>
    </row>
    <row r="639" spans="1:7" x14ac:dyDescent="0.25">
      <c r="A639" s="11" t="s">
        <v>33</v>
      </c>
      <c r="B639" s="8"/>
      <c r="C639" s="48" t="s">
        <v>14</v>
      </c>
      <c r="D639" s="13">
        <f>-10*D$20*LOG(0.3/(4*PI()*D$21*$B$3),10)</f>
        <v>83.908488987370035</v>
      </c>
      <c r="E639" s="13">
        <f>-10*E$20*LOG(0.3/(4*PI()*E$21*$B$3),10)</f>
        <v>89.929088900649646</v>
      </c>
      <c r="F639" s="13">
        <f>-10*F$20*LOG(0.3/(4*PI()*F$21*$B$3),10)</f>
        <v>95.949688813929271</v>
      </c>
      <c r="G639" s="15">
        <f>-10*G$20*LOG(0.3/(4*PI()*G$21*$B$3),10)</f>
        <v>71.306714688805911</v>
      </c>
    </row>
    <row r="640" spans="1:7" x14ac:dyDescent="0.25">
      <c r="A640" s="11" t="s">
        <v>41</v>
      </c>
      <c r="B640" s="8"/>
      <c r="C640" s="48" t="s">
        <v>14</v>
      </c>
      <c r="D640" s="13">
        <f>-D638+D639</f>
        <v>12.137276440173409</v>
      </c>
      <c r="E640" s="13">
        <f>-E638+E639</f>
        <v>18.15787635345302</v>
      </c>
      <c r="F640" s="13">
        <f>-F638+F639</f>
        <v>24.178476266732645</v>
      </c>
      <c r="G640" s="15">
        <f>-G638+G639</f>
        <v>-0.46449785839071467</v>
      </c>
    </row>
    <row r="641" spans="1:15" x14ac:dyDescent="0.25">
      <c r="A641" s="11" t="s">
        <v>34</v>
      </c>
      <c r="B641" s="8"/>
      <c r="C641" s="48" t="s">
        <v>14</v>
      </c>
      <c r="D641" s="13">
        <f>D639+10*D$22*LOG(D$23/D$21,10)</f>
        <v>95.347628822601322</v>
      </c>
      <c r="E641" s="13">
        <f>E639+10*E$22*LOG(E$23/E$21,10)</f>
        <v>99.863078757561027</v>
      </c>
      <c r="F641" s="13">
        <f>F639+10*F$22*LOG(F$23/F$21,10)</f>
        <v>112.80736857111222</v>
      </c>
      <c r="G641" s="15">
        <f>G639+10*G$22*LOG(G$23/G$21,10)</f>
        <v>120.83034952357744</v>
      </c>
    </row>
    <row r="642" spans="1:15" x14ac:dyDescent="0.25">
      <c r="A642" s="11" t="s">
        <v>41</v>
      </c>
      <c r="B642" s="8"/>
      <c r="C642" s="48" t="s">
        <v>14</v>
      </c>
      <c r="D642" s="13">
        <f>-D638+D641</f>
        <v>23.576416275404696</v>
      </c>
      <c r="E642" s="13">
        <f>-E638+E641</f>
        <v>28.091866210364401</v>
      </c>
      <c r="F642" s="13">
        <f>-F638+F641</f>
        <v>41.036156023915595</v>
      </c>
      <c r="G642" s="15">
        <f>-G638+G641</f>
        <v>49.059136976380813</v>
      </c>
    </row>
    <row r="643" spans="1:15" ht="18.75" thickBot="1" x14ac:dyDescent="0.3">
      <c r="A643" s="17" t="s">
        <v>101</v>
      </c>
      <c r="B643" s="46"/>
      <c r="C643" s="55" t="s">
        <v>38</v>
      </c>
      <c r="D643" s="58">
        <f>IF(D642&lt;0,D$23*POWER(10,-D642/(10*D$24)),IF(D640&lt;0,D$21*POWER(10,-D640/(10*D$22)),0.3*POWER(10,D638/(10*D$20))/(4*PI()*$B$3)))</f>
        <v>15.823995544670517</v>
      </c>
      <c r="E643" s="58">
        <f>IF(E642&lt;0,E$23*POWER(10,-E642/(10*E$24)),IF(E640&lt;0,E$21*POWER(10,-E640/(10*E$22)),0.3*POWER(10,E638/(10*E$20))/(4*PI()*$B$3)))</f>
        <v>15.823995544670517</v>
      </c>
      <c r="F643" s="58">
        <f>IF(F642&lt;0,F$23*POWER(10,-F642/(10*F$24)),IF(F640&lt;0,F$21*POWER(10,-F640/(10*F$22)),0.3*POWER(10,F638/(10*F$20))/(4*PI()*$B$3)))</f>
        <v>15.823995544670517</v>
      </c>
      <c r="G643" s="59">
        <f>IF(G642&lt;0,G$23*POWER(10,-G642/(10*G$24)),IF(G640&lt;0,G$21*POWER(10,-G640/(10*G$22)),0.3*POWER(10,G638/(10*G$20))/(4*PI()*$B$3)))</f>
        <v>15.60611789537375</v>
      </c>
    </row>
    <row r="644" spans="1:15" ht="18" x14ac:dyDescent="0.25">
      <c r="A644" s="53"/>
      <c r="B644" s="52"/>
      <c r="C644" s="62"/>
      <c r="D644" s="63"/>
      <c r="E644" s="63"/>
      <c r="F644" s="63"/>
      <c r="G644" s="63"/>
    </row>
    <row r="645" spans="1:15" ht="18" x14ac:dyDescent="0.25">
      <c r="A645" s="53" t="s">
        <v>130</v>
      </c>
      <c r="B645" s="52"/>
      <c r="C645" s="53"/>
      <c r="D645" s="63"/>
      <c r="E645" s="63"/>
      <c r="F645" s="63"/>
      <c r="G645" s="63"/>
    </row>
    <row r="646" spans="1:15" ht="15.75" thickBot="1" x14ac:dyDescent="0.3">
      <c r="A646" s="1" t="s">
        <v>0</v>
      </c>
      <c r="B646" s="1">
        <v>5.85</v>
      </c>
      <c r="C646" s="1"/>
      <c r="D646" s="1" t="s">
        <v>1</v>
      </c>
      <c r="E646" s="1">
        <f>300000000/B646/10^9</f>
        <v>5.1282051282051287E-2</v>
      </c>
      <c r="F646" s="1"/>
      <c r="G646" s="1"/>
    </row>
    <row r="647" spans="1:15" x14ac:dyDescent="0.25">
      <c r="A647" s="2" t="s">
        <v>2</v>
      </c>
      <c r="B647" s="3" t="s">
        <v>3</v>
      </c>
      <c r="C647" s="3" t="s">
        <v>4</v>
      </c>
      <c r="D647" s="4" t="s">
        <v>5</v>
      </c>
      <c r="E647" s="4" t="s">
        <v>6</v>
      </c>
      <c r="F647" s="5" t="s">
        <v>7</v>
      </c>
      <c r="G647" s="6" t="s">
        <v>8</v>
      </c>
    </row>
    <row r="648" spans="1:15" x14ac:dyDescent="0.25">
      <c r="A648" s="7" t="s">
        <v>97</v>
      </c>
      <c r="B648" s="8"/>
      <c r="C648" s="9"/>
      <c r="D648" s="9"/>
      <c r="E648" s="9"/>
      <c r="F648" s="9"/>
      <c r="G648" s="10"/>
    </row>
    <row r="649" spans="1:15" x14ac:dyDescent="0.25">
      <c r="A649" s="11" t="s">
        <v>9</v>
      </c>
      <c r="B649" s="89">
        <v>0.25</v>
      </c>
      <c r="C649" s="9" t="s">
        <v>10</v>
      </c>
      <c r="D649" s="60">
        <f>B649</f>
        <v>0.25</v>
      </c>
      <c r="E649" s="60">
        <f>D649</f>
        <v>0.25</v>
      </c>
      <c r="F649" s="60">
        <f>E649</f>
        <v>0.25</v>
      </c>
      <c r="G649" s="90">
        <f>F649</f>
        <v>0.25</v>
      </c>
    </row>
    <row r="650" spans="1:15" x14ac:dyDescent="0.25">
      <c r="A650" s="11" t="s">
        <v>11</v>
      </c>
      <c r="B650" s="12">
        <v>14</v>
      </c>
      <c r="C650" s="9" t="s">
        <v>12</v>
      </c>
      <c r="D650" s="13">
        <f>$B650</f>
        <v>14</v>
      </c>
      <c r="E650" s="13">
        <f>$B650</f>
        <v>14</v>
      </c>
      <c r="F650" s="13">
        <f>$B650</f>
        <v>14</v>
      </c>
      <c r="G650" s="15">
        <f>$B650</f>
        <v>14</v>
      </c>
    </row>
    <row r="651" spans="1:15" x14ac:dyDescent="0.25">
      <c r="A651" s="11" t="s">
        <v>13</v>
      </c>
      <c r="B651" s="12">
        <v>0</v>
      </c>
      <c r="C651" s="9" t="s">
        <v>14</v>
      </c>
      <c r="D651" s="13">
        <f>$B651</f>
        <v>0</v>
      </c>
      <c r="E651" s="13">
        <f t="shared" ref="E651:G652" si="58">$B651</f>
        <v>0</v>
      </c>
      <c r="F651" s="13">
        <f t="shared" si="58"/>
        <v>0</v>
      </c>
      <c r="G651" s="15">
        <f t="shared" si="58"/>
        <v>0</v>
      </c>
    </row>
    <row r="652" spans="1:15" x14ac:dyDescent="0.25">
      <c r="A652" s="11" t="s">
        <v>15</v>
      </c>
      <c r="B652" s="12">
        <v>15</v>
      </c>
      <c r="C652" s="9" t="s">
        <v>14</v>
      </c>
      <c r="D652" s="13">
        <f>$B652</f>
        <v>15</v>
      </c>
      <c r="E652" s="13">
        <f t="shared" si="58"/>
        <v>15</v>
      </c>
      <c r="F652" s="13">
        <f t="shared" si="58"/>
        <v>15</v>
      </c>
      <c r="G652" s="15">
        <f t="shared" si="58"/>
        <v>15</v>
      </c>
      <c r="I652" s="101" t="s">
        <v>132</v>
      </c>
    </row>
    <row r="653" spans="1:15" x14ac:dyDescent="0.25">
      <c r="A653" s="11" t="s">
        <v>16</v>
      </c>
      <c r="B653" s="16">
        <v>20</v>
      </c>
      <c r="C653" s="9" t="s">
        <v>17</v>
      </c>
      <c r="D653" s="13">
        <f>B653</f>
        <v>20</v>
      </c>
      <c r="E653" s="13">
        <f>D653</f>
        <v>20</v>
      </c>
      <c r="F653" s="13">
        <f>E653</f>
        <v>20</v>
      </c>
      <c r="G653" s="15">
        <f>F653</f>
        <v>20</v>
      </c>
    </row>
    <row r="654" spans="1:15" ht="15.75" thickBot="1" x14ac:dyDescent="0.3">
      <c r="A654" s="17" t="s">
        <v>110</v>
      </c>
      <c r="B654" s="18"/>
      <c r="C654" s="19" t="s">
        <v>18</v>
      </c>
      <c r="D654" s="18">
        <f>D650-SUM(D651:D653)</f>
        <v>-21</v>
      </c>
      <c r="E654" s="18">
        <f>E650-SUM(E651:E653)</f>
        <v>-21</v>
      </c>
      <c r="F654" s="18">
        <f>F650-SUM(F651:F653)</f>
        <v>-21</v>
      </c>
      <c r="G654" s="32">
        <f>G650-SUM(G651:G653)</f>
        <v>-21</v>
      </c>
    </row>
    <row r="655" spans="1:15" ht="15.75" thickBot="1" x14ac:dyDescent="0.3">
      <c r="A655" s="20"/>
      <c r="B655" s="21"/>
      <c r="C655" s="22"/>
      <c r="D655" s="23"/>
      <c r="E655" s="24"/>
      <c r="F655" s="25"/>
      <c r="G655" s="1"/>
      <c r="J655" s="75"/>
      <c r="K655" s="76"/>
      <c r="L655" s="113" t="s">
        <v>128</v>
      </c>
      <c r="M655" s="113"/>
      <c r="N655" s="113"/>
      <c r="O655" s="114"/>
    </row>
    <row r="656" spans="1:15" x14ac:dyDescent="0.25">
      <c r="A656" s="26" t="s">
        <v>58</v>
      </c>
      <c r="B656" s="27"/>
      <c r="C656" s="28"/>
      <c r="D656" s="27"/>
      <c r="E656" s="27"/>
      <c r="F656" s="27"/>
      <c r="G656" s="29"/>
      <c r="J656" s="77"/>
      <c r="K656" s="71"/>
      <c r="L656" s="47" t="s">
        <v>5</v>
      </c>
      <c r="M656" s="47" t="s">
        <v>6</v>
      </c>
      <c r="N656" s="72" t="s">
        <v>7</v>
      </c>
      <c r="O656" s="78" t="s">
        <v>8</v>
      </c>
    </row>
    <row r="657" spans="1:15" x14ac:dyDescent="0.25">
      <c r="A657" s="7" t="s">
        <v>19</v>
      </c>
      <c r="B657" s="82">
        <v>20</v>
      </c>
      <c r="C657" s="9" t="s">
        <v>10</v>
      </c>
      <c r="D657" s="37">
        <f t="shared" ref="D657:G659" si="59">$B657</f>
        <v>20</v>
      </c>
      <c r="E657" s="37">
        <f t="shared" si="59"/>
        <v>20</v>
      </c>
      <c r="F657" s="37">
        <f t="shared" si="59"/>
        <v>20</v>
      </c>
      <c r="G657" s="38">
        <f t="shared" si="59"/>
        <v>20</v>
      </c>
      <c r="J657" s="115" t="s">
        <v>93</v>
      </c>
      <c r="K657" s="73" t="s">
        <v>91</v>
      </c>
      <c r="L657" s="74">
        <f>D725</f>
        <v>3.6327919521252987</v>
      </c>
      <c r="M657" s="74">
        <f>E725</f>
        <v>3.6327919521252987</v>
      </c>
      <c r="N657" s="74">
        <f>F725</f>
        <v>3.6327919521252987</v>
      </c>
      <c r="O657" s="74">
        <f>G725</f>
        <v>3.6327919521252987</v>
      </c>
    </row>
    <row r="658" spans="1:15" x14ac:dyDescent="0.25">
      <c r="A658" s="11" t="s">
        <v>20</v>
      </c>
      <c r="B658" s="82">
        <v>-88</v>
      </c>
      <c r="C658" s="9" t="s">
        <v>12</v>
      </c>
      <c r="D658" s="13">
        <f t="shared" si="59"/>
        <v>-88</v>
      </c>
      <c r="E658" s="13">
        <f t="shared" si="59"/>
        <v>-88</v>
      </c>
      <c r="F658" s="13">
        <f t="shared" si="59"/>
        <v>-88</v>
      </c>
      <c r="G658" s="15">
        <f t="shared" si="59"/>
        <v>-88</v>
      </c>
      <c r="J658" s="116"/>
      <c r="K658" s="47" t="s">
        <v>92</v>
      </c>
      <c r="L658" s="74">
        <f>D734</f>
        <v>0.11487896834245309</v>
      </c>
      <c r="M658" s="74">
        <f>E734</f>
        <v>0.11487896834245309</v>
      </c>
      <c r="N658" s="74">
        <f>F734</f>
        <v>0.11487896834245309</v>
      </c>
      <c r="O658" s="74">
        <f>G734</f>
        <v>0.11487896834245309</v>
      </c>
    </row>
    <row r="659" spans="1:15" x14ac:dyDescent="0.25">
      <c r="A659" s="11" t="s">
        <v>21</v>
      </c>
      <c r="B659" s="82">
        <v>0</v>
      </c>
      <c r="C659" s="9" t="s">
        <v>17</v>
      </c>
      <c r="D659" s="13">
        <f t="shared" si="59"/>
        <v>0</v>
      </c>
      <c r="E659" s="13">
        <f t="shared" si="59"/>
        <v>0</v>
      </c>
      <c r="F659" s="13">
        <f t="shared" si="59"/>
        <v>0</v>
      </c>
      <c r="G659" s="15">
        <f t="shared" si="59"/>
        <v>0</v>
      </c>
      <c r="J659" s="115" t="s">
        <v>94</v>
      </c>
      <c r="K659" s="73" t="s">
        <v>91</v>
      </c>
      <c r="L659" s="74">
        <f>D770</f>
        <v>32.415708972776592</v>
      </c>
      <c r="M659" s="74">
        <f>E770</f>
        <v>32.415708972776592</v>
      </c>
      <c r="N659" s="74">
        <f>F770</f>
        <v>32.415708972776592</v>
      </c>
      <c r="O659" s="74">
        <f>G770</f>
        <v>26.54548808593637</v>
      </c>
    </row>
    <row r="660" spans="1:15" ht="15.75" thickBot="1" x14ac:dyDescent="0.3">
      <c r="A660" s="17" t="s">
        <v>63</v>
      </c>
      <c r="B660" s="31"/>
      <c r="C660" s="19" t="s">
        <v>18</v>
      </c>
      <c r="D660" s="18">
        <f>D658-10*LOG(D657,10)-D659</f>
        <v>-101.01029995663981</v>
      </c>
      <c r="E660" s="18">
        <f>E658-10*LOG(E657,10)-E659</f>
        <v>-101.01029995663981</v>
      </c>
      <c r="F660" s="18">
        <f>F658-10*LOG(F657,10)-F659</f>
        <v>-101.01029995663981</v>
      </c>
      <c r="G660" s="32">
        <f>G658-10*LOG(G657,10)-G659</f>
        <v>-101.01029995663981</v>
      </c>
      <c r="J660" s="116"/>
      <c r="K660" s="47" t="s">
        <v>92</v>
      </c>
      <c r="L660" s="74">
        <f>D779</f>
        <v>1.0250747232313113</v>
      </c>
      <c r="M660" s="74">
        <f>E779</f>
        <v>1.0250747232313113</v>
      </c>
      <c r="N660" s="74">
        <f>F779</f>
        <v>1.0250747232313113</v>
      </c>
      <c r="O660" s="74">
        <f>G779</f>
        <v>1.0250747232313113</v>
      </c>
    </row>
    <row r="661" spans="1:15" ht="15.75" thickBot="1" x14ac:dyDescent="0.3">
      <c r="A661" s="20"/>
      <c r="B661" s="23"/>
      <c r="C661" s="22"/>
      <c r="D661" s="23"/>
      <c r="E661" s="24"/>
      <c r="F661" s="25"/>
      <c r="G661" s="1"/>
      <c r="J661" s="116" t="s">
        <v>48</v>
      </c>
      <c r="K661" s="73" t="s">
        <v>91</v>
      </c>
      <c r="L661" s="74">
        <f>D815</f>
        <v>85.876696953415305</v>
      </c>
      <c r="M661" s="74">
        <f>E815</f>
        <v>111.89254555102241</v>
      </c>
      <c r="N661" s="74">
        <f>F815</f>
        <v>111.89254555102241</v>
      </c>
      <c r="O661" s="74">
        <f>G815</f>
        <v>66.457352063551056</v>
      </c>
    </row>
    <row r="662" spans="1:15" x14ac:dyDescent="0.25">
      <c r="A662" s="26" t="s">
        <v>22</v>
      </c>
      <c r="B662" s="33"/>
      <c r="C662" s="34"/>
      <c r="D662" s="33"/>
      <c r="E662" s="33"/>
      <c r="F662" s="33"/>
      <c r="G662" s="29"/>
      <c r="J662" s="116"/>
      <c r="K662" s="47" t="s">
        <v>92</v>
      </c>
      <c r="L662" s="74">
        <f>D824</f>
        <v>3.5383529713537092</v>
      </c>
      <c r="M662" s="74">
        <f>E824</f>
        <v>3.5383529713537092</v>
      </c>
      <c r="N662" s="74">
        <f>F824</f>
        <v>3.5383529713537092</v>
      </c>
      <c r="O662" s="74">
        <f>G824</f>
        <v>3.5383529713537092</v>
      </c>
    </row>
    <row r="663" spans="1:15" x14ac:dyDescent="0.25">
      <c r="A663" s="11" t="s">
        <v>23</v>
      </c>
      <c r="B663" s="35"/>
      <c r="C663" s="36"/>
      <c r="D663" s="37">
        <v>2</v>
      </c>
      <c r="E663" s="37">
        <v>2</v>
      </c>
      <c r="F663" s="37">
        <v>2</v>
      </c>
      <c r="G663" s="38">
        <v>2</v>
      </c>
      <c r="J663" s="116" t="s">
        <v>50</v>
      </c>
      <c r="K663" s="73" t="s">
        <v>91</v>
      </c>
      <c r="L663" s="74">
        <f>D860</f>
        <v>111.02742403344669</v>
      </c>
      <c r="M663" s="74">
        <f>E860</f>
        <v>158.58710886709545</v>
      </c>
      <c r="N663" s="74">
        <f>F860</f>
        <v>182.28692740735912</v>
      </c>
      <c r="O663" s="74">
        <f>G860</f>
        <v>95.399537795601077</v>
      </c>
    </row>
    <row r="664" spans="1:15" ht="15.75" thickBot="1" x14ac:dyDescent="0.3">
      <c r="A664" s="11" t="s">
        <v>24</v>
      </c>
      <c r="B664" s="35"/>
      <c r="C664" s="36"/>
      <c r="D664" s="13">
        <v>64</v>
      </c>
      <c r="E664" s="13">
        <v>128</v>
      </c>
      <c r="F664" s="13">
        <v>256</v>
      </c>
      <c r="G664" s="15">
        <v>15</v>
      </c>
      <c r="J664" s="117"/>
      <c r="K664" s="55" t="s">
        <v>92</v>
      </c>
      <c r="L664" s="80">
        <f>D869</f>
        <v>5.7644187828102584</v>
      </c>
      <c r="M664" s="80">
        <f>E869</f>
        <v>5.7644187828102584</v>
      </c>
      <c r="N664" s="80">
        <f>F869</f>
        <v>5.7644187828102584</v>
      </c>
      <c r="O664" s="80">
        <f>G869</f>
        <v>5.7644187828102584</v>
      </c>
    </row>
    <row r="665" spans="1:15" x14ac:dyDescent="0.25">
      <c r="A665" s="11" t="s">
        <v>25</v>
      </c>
      <c r="B665" s="35"/>
      <c r="C665" s="36"/>
      <c r="D665" s="37">
        <v>3.8</v>
      </c>
      <c r="E665" s="37">
        <v>3.3</v>
      </c>
      <c r="F665" s="37">
        <v>2.8</v>
      </c>
      <c r="G665" s="38">
        <v>2.7</v>
      </c>
    </row>
    <row r="666" spans="1:15" x14ac:dyDescent="0.25">
      <c r="A666" s="11" t="s">
        <v>26</v>
      </c>
      <c r="B666" s="35"/>
      <c r="C666" s="36"/>
      <c r="D666" s="13">
        <v>128</v>
      </c>
      <c r="E666" s="13">
        <v>256</v>
      </c>
      <c r="F666" s="13">
        <v>1024</v>
      </c>
      <c r="G666" s="15">
        <v>1024</v>
      </c>
    </row>
    <row r="667" spans="1:15" ht="15.75" thickBot="1" x14ac:dyDescent="0.3">
      <c r="A667" s="39" t="s">
        <v>27</v>
      </c>
      <c r="B667" s="18"/>
      <c r="C667" s="19"/>
      <c r="D667" s="40">
        <v>4.3</v>
      </c>
      <c r="E667" s="40">
        <v>3.8</v>
      </c>
      <c r="F667" s="40">
        <v>3.3</v>
      </c>
      <c r="G667" s="41">
        <v>2.7</v>
      </c>
    </row>
    <row r="668" spans="1:15" ht="15.75" thickBot="1" x14ac:dyDescent="0.3">
      <c r="A668" s="1"/>
      <c r="B668" s="1"/>
      <c r="C668" s="1"/>
      <c r="D668" s="1"/>
      <c r="E668" s="1"/>
      <c r="F668" s="1"/>
      <c r="G668" s="1"/>
    </row>
    <row r="669" spans="1:15" x14ac:dyDescent="0.25">
      <c r="A669" s="26" t="s">
        <v>28</v>
      </c>
      <c r="B669" s="27"/>
      <c r="C669" s="28"/>
      <c r="D669" s="27"/>
      <c r="E669" s="27"/>
      <c r="F669" s="27"/>
      <c r="G669" s="29"/>
    </row>
    <row r="670" spans="1:15" x14ac:dyDescent="0.25">
      <c r="A670" s="11" t="s">
        <v>29</v>
      </c>
      <c r="B670" s="12">
        <v>6</v>
      </c>
      <c r="C670" s="9" t="s">
        <v>14</v>
      </c>
      <c r="D670" s="13">
        <f>$B$27</f>
        <v>6</v>
      </c>
      <c r="E670" s="13">
        <f>$B$27</f>
        <v>6</v>
      </c>
      <c r="F670" s="13">
        <f>$B$27</f>
        <v>6</v>
      </c>
      <c r="G670" s="15">
        <f>$B$27</f>
        <v>6</v>
      </c>
    </row>
    <row r="671" spans="1:15" x14ac:dyDescent="0.25">
      <c r="A671" s="7" t="s">
        <v>30</v>
      </c>
      <c r="B671" s="35"/>
      <c r="C671" s="36" t="s">
        <v>18</v>
      </c>
      <c r="D671" s="35">
        <f>D660-D670</f>
        <v>-107.01029995663981</v>
      </c>
      <c r="E671" s="35">
        <f>E660-E670</f>
        <v>-107.01029995663981</v>
      </c>
      <c r="F671" s="35">
        <f>F660-F670</f>
        <v>-107.01029995663981</v>
      </c>
      <c r="G671" s="42">
        <f>G660-G670</f>
        <v>-107.01029995663981</v>
      </c>
    </row>
    <row r="672" spans="1:15" x14ac:dyDescent="0.25">
      <c r="A672" s="11" t="s">
        <v>98</v>
      </c>
      <c r="B672" s="8"/>
      <c r="C672" s="9"/>
      <c r="D672" s="13"/>
      <c r="E672" s="13"/>
      <c r="F672" s="13"/>
      <c r="G672" s="15"/>
    </row>
    <row r="673" spans="1:7" x14ac:dyDescent="0.25">
      <c r="A673" s="43" t="s">
        <v>32</v>
      </c>
      <c r="B673" s="44"/>
      <c r="C673" s="9" t="s">
        <v>18</v>
      </c>
      <c r="D673" s="13">
        <f>D671-D653</f>
        <v>-127.01029995663981</v>
      </c>
      <c r="E673" s="13">
        <f>E671-E653</f>
        <v>-127.01029995663981</v>
      </c>
      <c r="F673" s="13">
        <f>F671-F653</f>
        <v>-127.01029995663981</v>
      </c>
      <c r="G673" s="15">
        <f>G671-G653</f>
        <v>-127.01029995663981</v>
      </c>
    </row>
    <row r="674" spans="1:7" x14ac:dyDescent="0.25">
      <c r="A674" s="7" t="s">
        <v>39</v>
      </c>
      <c r="B674" s="13"/>
      <c r="C674" s="47" t="s">
        <v>14</v>
      </c>
      <c r="D674" s="35">
        <f>-D673+D654</f>
        <v>106.01029995663981</v>
      </c>
      <c r="E674" s="35">
        <f>-E673+E654</f>
        <v>106.01029995663981</v>
      </c>
      <c r="F674" s="35">
        <f>-F673+F654</f>
        <v>106.01029995663981</v>
      </c>
      <c r="G674" s="42">
        <f>-G673+G654</f>
        <v>106.01029995663981</v>
      </c>
    </row>
    <row r="675" spans="1:7" x14ac:dyDescent="0.25">
      <c r="A675" s="11" t="s">
        <v>33</v>
      </c>
      <c r="B675" s="8"/>
      <c r="C675" s="48" t="s">
        <v>14</v>
      </c>
      <c r="D675" s="13">
        <f>-10*D663*LOG(0.3/(4*PI()*D664*$B$3),10)</f>
        <v>83.908488987370035</v>
      </c>
      <c r="E675" s="13">
        <f>-10*E663*LOG(0.3/(4*PI()*E664*$B$3),10)</f>
        <v>89.929088900649646</v>
      </c>
      <c r="F675" s="13">
        <f>-10*F663*LOG(0.3/(4*PI()*F664*$B$3),10)</f>
        <v>95.949688813929271</v>
      </c>
      <c r="G675" s="15">
        <f>-10*G663*LOG(0.3/(4*PI()*G664*$B$3),10)</f>
        <v>71.306714688805911</v>
      </c>
    </row>
    <row r="676" spans="1:7" x14ac:dyDescent="0.25">
      <c r="A676" s="11" t="s">
        <v>41</v>
      </c>
      <c r="B676" s="8"/>
      <c r="C676" s="48" t="s">
        <v>14</v>
      </c>
      <c r="D676" s="13">
        <f>-D674+D675</f>
        <v>-22.101810969269778</v>
      </c>
      <c r="E676" s="13">
        <f>-E674+E675</f>
        <v>-16.081211055990167</v>
      </c>
      <c r="F676" s="13">
        <f>-F674+F675</f>
        <v>-10.060611142710542</v>
      </c>
      <c r="G676" s="15">
        <f>-G674+G675</f>
        <v>-34.703585267833901</v>
      </c>
    </row>
    <row r="677" spans="1:7" x14ac:dyDescent="0.25">
      <c r="A677" s="11" t="s">
        <v>34</v>
      </c>
      <c r="B677" s="8"/>
      <c r="C677" s="48" t="s">
        <v>14</v>
      </c>
      <c r="D677" s="13">
        <f>D675+10*D665*LOG(D666/D664,10)</f>
        <v>95.347628822601322</v>
      </c>
      <c r="E677" s="13">
        <f>E675+10*E665*LOG(E666/E664,10)</f>
        <v>99.863078757561027</v>
      </c>
      <c r="F677" s="13">
        <f>F675+10*F665*LOG(F666/F664,10)</f>
        <v>112.80736857111222</v>
      </c>
      <c r="G677" s="15">
        <f>G675+10*G665*LOG(G666/G664,10)</f>
        <v>120.83034952357744</v>
      </c>
    </row>
    <row r="678" spans="1:7" x14ac:dyDescent="0.25">
      <c r="A678" s="11" t="s">
        <v>41</v>
      </c>
      <c r="B678" s="8"/>
      <c r="C678" s="48" t="s">
        <v>14</v>
      </c>
      <c r="D678" s="13">
        <f>-D674+D677</f>
        <v>-10.66267113403849</v>
      </c>
      <c r="E678" s="13">
        <f>-E674+E677</f>
        <v>-6.1472211990787855</v>
      </c>
      <c r="F678" s="13">
        <f>-F674+F677</f>
        <v>6.7970686144724084</v>
      </c>
      <c r="G678" s="15">
        <f>-G674+G677</f>
        <v>14.820049566937627</v>
      </c>
    </row>
    <row r="679" spans="1:7" ht="18" x14ac:dyDescent="0.25">
      <c r="A679" s="7" t="s">
        <v>99</v>
      </c>
      <c r="B679" s="44"/>
      <c r="C679" s="47" t="s">
        <v>14</v>
      </c>
      <c r="D679" s="56">
        <f>IF(D678&lt;0,D$23*POWER(10,-D678/(10*D$24)),IF(D676&lt;0,D$21*POWER(10,-D676/(10*D$22)),0.3*POWER(10,D674/(10*D$20))/(4*PI()*$B$3)))</f>
        <v>226.55782451571844</v>
      </c>
      <c r="E679" s="56">
        <f>IF(E678&lt;0,E$23*POWER(10,-E678/(10*E$24)),IF(E676&lt;0,E$21*POWER(10,-E676/(10*E$22)),0.3*POWER(10,E674/(10*E$20))/(4*PI()*$B$3)))</f>
        <v>371.54288089278316</v>
      </c>
      <c r="F679" s="56">
        <f>IF(F678&lt;0,F$23*POWER(10,-F678/(10*F$24)),IF(F676&lt;0,F$21*POWER(10,-F676/(10*F$22)),0.3*POWER(10,F674/(10*F$20))/(4*PI()*$B$3)))</f>
        <v>585.52778188100729</v>
      </c>
      <c r="G679" s="57">
        <f>IF(G678&lt;0,G$23*POWER(10,-G678/(10*G$24)),IF(G676&lt;0,G$21*POWER(10,-G676/(10*G$22)),0.3*POWER(10,G674/(10*G$20))/(4*PI()*$B$3)))</f>
        <v>289.34050287853091</v>
      </c>
    </row>
    <row r="680" spans="1:7" x14ac:dyDescent="0.25">
      <c r="A680" s="11" t="s">
        <v>100</v>
      </c>
      <c r="B680" s="8"/>
      <c r="C680" s="9"/>
      <c r="D680" s="13"/>
      <c r="E680" s="13"/>
      <c r="F680" s="13"/>
      <c r="G680" s="15"/>
    </row>
    <row r="681" spans="1:7" x14ac:dyDescent="0.25">
      <c r="A681" s="11" t="s">
        <v>40</v>
      </c>
      <c r="B681" s="16">
        <v>30</v>
      </c>
      <c r="C681" s="48" t="s">
        <v>14</v>
      </c>
      <c r="D681" s="13">
        <f>$B681</f>
        <v>30</v>
      </c>
      <c r="E681" s="13">
        <f>$B681</f>
        <v>30</v>
      </c>
      <c r="F681" s="13">
        <f>$B681</f>
        <v>30</v>
      </c>
      <c r="G681" s="15">
        <f>$B681</f>
        <v>30</v>
      </c>
    </row>
    <row r="682" spans="1:7" x14ac:dyDescent="0.25">
      <c r="A682" s="43" t="s">
        <v>32</v>
      </c>
      <c r="B682" s="8"/>
      <c r="C682" s="48" t="s">
        <v>18</v>
      </c>
      <c r="D682" s="13">
        <f>D673+D681</f>
        <v>-97.010299956639813</v>
      </c>
      <c r="E682" s="13">
        <f>E673+E681</f>
        <v>-97.010299956639813</v>
      </c>
      <c r="F682" s="13">
        <f>F673+F681</f>
        <v>-97.010299956639813</v>
      </c>
      <c r="G682" s="15">
        <f>G673+G681</f>
        <v>-97.010299956639813</v>
      </c>
    </row>
    <row r="683" spans="1:7" x14ac:dyDescent="0.25">
      <c r="A683" s="7" t="s">
        <v>39</v>
      </c>
      <c r="B683" s="45"/>
      <c r="C683" s="47" t="s">
        <v>14</v>
      </c>
      <c r="D683" s="35">
        <f>-D682+D654</f>
        <v>76.010299956639813</v>
      </c>
      <c r="E683" s="35">
        <f>-E682+E654</f>
        <v>76.010299956639813</v>
      </c>
      <c r="F683" s="35">
        <f>-F682+F654</f>
        <v>76.010299956639813</v>
      </c>
      <c r="G683" s="42">
        <f>-G682+G654</f>
        <v>76.010299956639813</v>
      </c>
    </row>
    <row r="684" spans="1:7" x14ac:dyDescent="0.25">
      <c r="A684" s="11" t="s">
        <v>33</v>
      </c>
      <c r="B684" s="8"/>
      <c r="C684" s="48" t="s">
        <v>14</v>
      </c>
      <c r="D684" s="13">
        <f>-10*D$20*LOG(0.3/(4*PI()*D$21*$B$3),10)</f>
        <v>83.908488987370035</v>
      </c>
      <c r="E684" s="13">
        <f>-10*E$20*LOG(0.3/(4*PI()*E$21*$B$3),10)</f>
        <v>89.929088900649646</v>
      </c>
      <c r="F684" s="13">
        <f>-10*F$20*LOG(0.3/(4*PI()*F$21*$B$3),10)</f>
        <v>95.949688813929271</v>
      </c>
      <c r="G684" s="15">
        <f>-10*G$20*LOG(0.3/(4*PI()*G$21*$B$3),10)</f>
        <v>71.306714688805911</v>
      </c>
    </row>
    <row r="685" spans="1:7" x14ac:dyDescent="0.25">
      <c r="A685" s="11" t="s">
        <v>41</v>
      </c>
      <c r="B685" s="8"/>
      <c r="C685" s="48" t="s">
        <v>14</v>
      </c>
      <c r="D685" s="13">
        <f>-D683+D684</f>
        <v>7.8981890307302223</v>
      </c>
      <c r="E685" s="13">
        <f>-E683+E684</f>
        <v>13.918788944009833</v>
      </c>
      <c r="F685" s="13">
        <f>-F683+F684</f>
        <v>19.939388857289458</v>
      </c>
      <c r="G685" s="15">
        <f>-G683+G684</f>
        <v>-4.7035852678339012</v>
      </c>
    </row>
    <row r="686" spans="1:7" x14ac:dyDescent="0.25">
      <c r="A686" s="11" t="s">
        <v>34</v>
      </c>
      <c r="B686" s="8"/>
      <c r="C686" s="48" t="s">
        <v>14</v>
      </c>
      <c r="D686" s="13">
        <f>D684+10*D$22*LOG(D$23/D$21,10)</f>
        <v>95.347628822601322</v>
      </c>
      <c r="E686" s="13">
        <f>E684+10*E$22*LOG(E$23/E$21,10)</f>
        <v>99.863078757561027</v>
      </c>
      <c r="F686" s="13">
        <f>F684+10*F$22*LOG(F$23/F$21,10)</f>
        <v>112.80736857111222</v>
      </c>
      <c r="G686" s="15">
        <f>G684+10*G$22*LOG(G$23/G$21,10)</f>
        <v>120.83034952357744</v>
      </c>
    </row>
    <row r="687" spans="1:7" x14ac:dyDescent="0.25">
      <c r="A687" s="11" t="s">
        <v>41</v>
      </c>
      <c r="B687" s="8"/>
      <c r="C687" s="48" t="s">
        <v>14</v>
      </c>
      <c r="D687" s="13">
        <f>-D683+D686</f>
        <v>19.33732886596151</v>
      </c>
      <c r="E687" s="13">
        <f>-E683+E686</f>
        <v>23.852778800921214</v>
      </c>
      <c r="F687" s="13">
        <f>-F683+F686</f>
        <v>36.797068614472408</v>
      </c>
      <c r="G687" s="15">
        <f>-G683+G686</f>
        <v>44.820049566937627</v>
      </c>
    </row>
    <row r="688" spans="1:7" ht="18.75" thickBot="1" x14ac:dyDescent="0.3">
      <c r="A688" s="17" t="s">
        <v>101</v>
      </c>
      <c r="B688" s="46"/>
      <c r="C688" s="55" t="s">
        <v>38</v>
      </c>
      <c r="D688" s="58">
        <f>IF(D687&lt;0,D$23*POWER(10,-D687/(10*D$24)),IF(D685&lt;0,D$21*POWER(10,-D685/(10*D$22)),0.3*POWER(10,D683/(10*D$20))/(4*PI()*$B$3)))</f>
        <v>25.779264498280661</v>
      </c>
      <c r="E688" s="58">
        <f>IF(E687&lt;0,E$23*POWER(10,-E687/(10*E$24)),IF(E685&lt;0,E$21*POWER(10,-E685/(10*E$22)),0.3*POWER(10,E683/(10*E$20))/(4*PI()*$B$3)))</f>
        <v>25.779264498280661</v>
      </c>
      <c r="F688" s="58">
        <f>IF(F687&lt;0,F$23*POWER(10,-F687/(10*F$24)),IF(F685&lt;0,F$21*POWER(10,-F685/(10*F$22)),0.3*POWER(10,F683/(10*F$20))/(4*PI()*$B$3)))</f>
        <v>25.779264498280661</v>
      </c>
      <c r="G688" s="59">
        <f>IF(G687&lt;0,G$23*POWER(10,-G687/(10*G$24)),IF(G685&lt;0,G$21*POWER(10,-G685/(10*G$22)),0.3*POWER(10,G683/(10*G$20))/(4*PI()*$B$3)))</f>
        <v>22.402584330754049</v>
      </c>
    </row>
    <row r="689" spans="1:15" ht="18" x14ac:dyDescent="0.25">
      <c r="A689" s="53"/>
      <c r="B689" s="52"/>
      <c r="C689" s="62"/>
      <c r="D689" s="63"/>
      <c r="E689" s="63"/>
      <c r="F689" s="63"/>
      <c r="G689" s="63"/>
    </row>
    <row r="690" spans="1:15" ht="14.45" customHeight="1" x14ac:dyDescent="0.25">
      <c r="A690" s="50" t="s">
        <v>133</v>
      </c>
      <c r="I690" s="101" t="s">
        <v>132</v>
      </c>
    </row>
    <row r="691" spans="1:15" x14ac:dyDescent="0.25">
      <c r="A691" s="50" t="s">
        <v>46</v>
      </c>
    </row>
    <row r="692" spans="1:15" ht="15.75" thickBot="1" x14ac:dyDescent="0.3">
      <c r="A692" s="1" t="s">
        <v>0</v>
      </c>
      <c r="B692" s="1">
        <v>5.85</v>
      </c>
      <c r="C692" s="1"/>
      <c r="D692" s="1" t="s">
        <v>1</v>
      </c>
      <c r="E692" s="1">
        <f>300000000/B692/10^9</f>
        <v>5.1282051282051287E-2</v>
      </c>
      <c r="F692" s="1"/>
      <c r="G692" s="1"/>
    </row>
    <row r="693" spans="1:15" x14ac:dyDescent="0.25">
      <c r="A693" s="2" t="s">
        <v>2</v>
      </c>
      <c r="B693" s="3" t="s">
        <v>3</v>
      </c>
      <c r="C693" s="3" t="s">
        <v>4</v>
      </c>
      <c r="D693" s="4" t="s">
        <v>5</v>
      </c>
      <c r="E693" s="4" t="s">
        <v>6</v>
      </c>
      <c r="F693" s="5" t="s">
        <v>7</v>
      </c>
      <c r="G693" s="6" t="s">
        <v>8</v>
      </c>
      <c r="J693" s="75"/>
      <c r="K693" s="76"/>
      <c r="L693" s="113" t="s">
        <v>128</v>
      </c>
      <c r="M693" s="113"/>
      <c r="N693" s="113"/>
      <c r="O693" s="114"/>
    </row>
    <row r="694" spans="1:15" ht="15" customHeight="1" x14ac:dyDescent="0.25">
      <c r="A694" s="7" t="s">
        <v>102</v>
      </c>
      <c r="B694" s="8"/>
      <c r="C694" s="9"/>
      <c r="D694" s="9"/>
      <c r="E694" s="9"/>
      <c r="F694" s="9"/>
      <c r="G694" s="10"/>
      <c r="J694" s="77"/>
      <c r="K694" s="71"/>
      <c r="L694" s="47" t="s">
        <v>5</v>
      </c>
      <c r="M694" s="47" t="s">
        <v>6</v>
      </c>
      <c r="N694" s="72" t="s">
        <v>7</v>
      </c>
      <c r="O694" s="78" t="s">
        <v>8</v>
      </c>
    </row>
    <row r="695" spans="1:15" x14ac:dyDescent="0.25">
      <c r="A695" s="11" t="s">
        <v>9</v>
      </c>
      <c r="B695" s="12">
        <v>20</v>
      </c>
      <c r="C695" s="9" t="s">
        <v>10</v>
      </c>
      <c r="D695" s="13">
        <f>B695</f>
        <v>20</v>
      </c>
      <c r="E695" s="13">
        <f>D695</f>
        <v>20</v>
      </c>
      <c r="F695" s="13">
        <f>E695</f>
        <v>20</v>
      </c>
      <c r="G695" s="49">
        <f>F695</f>
        <v>20</v>
      </c>
      <c r="J695" s="115" t="s">
        <v>93</v>
      </c>
      <c r="K695" s="73" t="s">
        <v>91</v>
      </c>
      <c r="L695" s="74">
        <f>D725</f>
        <v>3.6327919521252987</v>
      </c>
      <c r="M695" s="74">
        <f>E725</f>
        <v>3.6327919521252987</v>
      </c>
      <c r="N695" s="74">
        <f>F725</f>
        <v>3.6327919521252987</v>
      </c>
      <c r="O695" s="74">
        <f>G725</f>
        <v>3.6327919521252987</v>
      </c>
    </row>
    <row r="696" spans="1:15" x14ac:dyDescent="0.25">
      <c r="A696" s="11" t="s">
        <v>11</v>
      </c>
      <c r="B696" s="12">
        <v>14</v>
      </c>
      <c r="C696" s="9" t="s">
        <v>12</v>
      </c>
      <c r="D696" s="13">
        <f>$B696</f>
        <v>14</v>
      </c>
      <c r="E696" s="13">
        <f>$B696</f>
        <v>14</v>
      </c>
      <c r="F696" s="13">
        <f>$B696</f>
        <v>14</v>
      </c>
      <c r="G696" s="15">
        <f>$B696</f>
        <v>14</v>
      </c>
      <c r="J696" s="116"/>
      <c r="K696" s="47" t="s">
        <v>92</v>
      </c>
      <c r="L696" s="74">
        <f>D734</f>
        <v>0.11487896834245309</v>
      </c>
      <c r="M696" s="74">
        <f>E734</f>
        <v>0.11487896834245309</v>
      </c>
      <c r="N696" s="74">
        <f>F734</f>
        <v>0.11487896834245309</v>
      </c>
      <c r="O696" s="74">
        <f>G734</f>
        <v>0.11487896834245309</v>
      </c>
    </row>
    <row r="697" spans="1:15" ht="15" customHeight="1" x14ac:dyDescent="0.25">
      <c r="A697" s="11" t="s">
        <v>13</v>
      </c>
      <c r="B697" s="12">
        <v>0</v>
      </c>
      <c r="C697" s="9" t="s">
        <v>14</v>
      </c>
      <c r="D697" s="13">
        <f>$B697</f>
        <v>0</v>
      </c>
      <c r="E697" s="13">
        <f t="shared" ref="E697:G698" si="60">$B697</f>
        <v>0</v>
      </c>
      <c r="F697" s="13">
        <f t="shared" si="60"/>
        <v>0</v>
      </c>
      <c r="G697" s="15">
        <f t="shared" si="60"/>
        <v>0</v>
      </c>
      <c r="J697" s="115" t="s">
        <v>94</v>
      </c>
      <c r="K697" s="73" t="s">
        <v>91</v>
      </c>
      <c r="L697" s="74">
        <f>D770</f>
        <v>32.415708972776592</v>
      </c>
      <c r="M697" s="74">
        <f>E770</f>
        <v>32.415708972776592</v>
      </c>
      <c r="N697" s="74">
        <f>F770</f>
        <v>32.415708972776592</v>
      </c>
      <c r="O697" s="74">
        <f>G770</f>
        <v>26.54548808593637</v>
      </c>
    </row>
    <row r="698" spans="1:15" x14ac:dyDescent="0.25">
      <c r="A698" s="11" t="s">
        <v>15</v>
      </c>
      <c r="B698" s="12">
        <v>30</v>
      </c>
      <c r="C698" s="9" t="s">
        <v>14</v>
      </c>
      <c r="D698" s="13">
        <f>$B698</f>
        <v>30</v>
      </c>
      <c r="E698" s="13">
        <f t="shared" si="60"/>
        <v>30</v>
      </c>
      <c r="F698" s="13">
        <f t="shared" si="60"/>
        <v>30</v>
      </c>
      <c r="G698" s="15">
        <f t="shared" si="60"/>
        <v>30</v>
      </c>
      <c r="J698" s="116"/>
      <c r="K698" s="47" t="s">
        <v>92</v>
      </c>
      <c r="L698" s="74">
        <f>D779</f>
        <v>1.0250747232313113</v>
      </c>
      <c r="M698" s="74">
        <f>E779</f>
        <v>1.0250747232313113</v>
      </c>
      <c r="N698" s="74">
        <f>F779</f>
        <v>1.0250747232313113</v>
      </c>
      <c r="O698" s="74">
        <f>G779</f>
        <v>1.0250747232313113</v>
      </c>
    </row>
    <row r="699" spans="1:15" x14ac:dyDescent="0.25">
      <c r="A699" s="11" t="s">
        <v>16</v>
      </c>
      <c r="B699" s="16">
        <v>24</v>
      </c>
      <c r="C699" s="9" t="s">
        <v>17</v>
      </c>
      <c r="D699" s="13">
        <f>B699</f>
        <v>24</v>
      </c>
      <c r="E699" s="13">
        <f>D699</f>
        <v>24</v>
      </c>
      <c r="F699" s="13">
        <f>E699</f>
        <v>24</v>
      </c>
      <c r="G699" s="15">
        <f>F699</f>
        <v>24</v>
      </c>
      <c r="J699" s="116" t="s">
        <v>48</v>
      </c>
      <c r="K699" s="73" t="s">
        <v>91</v>
      </c>
      <c r="L699" s="74">
        <f>D815</f>
        <v>85.876696953415305</v>
      </c>
      <c r="M699" s="74">
        <f>E815</f>
        <v>111.89254555102241</v>
      </c>
      <c r="N699" s="74">
        <f>F815</f>
        <v>111.89254555102241</v>
      </c>
      <c r="O699" s="74">
        <f>G815</f>
        <v>66.457352063551056</v>
      </c>
    </row>
    <row r="700" spans="1:15" ht="15.75" customHeight="1" thickBot="1" x14ac:dyDescent="0.3">
      <c r="A700" s="17" t="s">
        <v>110</v>
      </c>
      <c r="B700" s="18"/>
      <c r="C700" s="19" t="s">
        <v>18</v>
      </c>
      <c r="D700" s="18">
        <f>D696-SUM(D697:D699)-10*LOG10(D695/1)</f>
        <v>-53.010299956639813</v>
      </c>
      <c r="E700" s="18">
        <f>E696-SUM(E697:E699)-10*LOG10(E695/1)</f>
        <v>-53.010299956639813</v>
      </c>
      <c r="F700" s="18">
        <f>F696-SUM(F697:F699)-10*LOG10(F695/1)</f>
        <v>-53.010299956639813</v>
      </c>
      <c r="G700" s="32">
        <f>G696-SUM(G697:G699)-10*LOG10(G695/1)</f>
        <v>-53.010299956639813</v>
      </c>
      <c r="J700" s="116"/>
      <c r="K700" s="47" t="s">
        <v>92</v>
      </c>
      <c r="L700" s="74">
        <f>D824</f>
        <v>3.5383529713537092</v>
      </c>
      <c r="M700" s="74">
        <f>E824</f>
        <v>3.5383529713537092</v>
      </c>
      <c r="N700" s="74">
        <f>F824</f>
        <v>3.5383529713537092</v>
      </c>
      <c r="O700" s="74">
        <f>G824</f>
        <v>3.5383529713537092</v>
      </c>
    </row>
    <row r="701" spans="1:15" ht="15.75" thickBot="1" x14ac:dyDescent="0.3">
      <c r="A701" s="20"/>
      <c r="B701" s="21"/>
      <c r="C701" s="22"/>
      <c r="D701" s="23"/>
      <c r="E701" s="24"/>
      <c r="F701" s="25"/>
      <c r="G701" s="1"/>
      <c r="J701" s="116" t="s">
        <v>50</v>
      </c>
      <c r="K701" s="73" t="s">
        <v>91</v>
      </c>
      <c r="L701" s="74">
        <f>D860</f>
        <v>111.02742403344669</v>
      </c>
      <c r="M701" s="74">
        <f>E860</f>
        <v>158.58710886709545</v>
      </c>
      <c r="N701" s="74">
        <f>F860</f>
        <v>182.28692740735912</v>
      </c>
      <c r="O701" s="74">
        <f>G860</f>
        <v>95.399537795601077</v>
      </c>
    </row>
    <row r="702" spans="1:15" ht="15.75" thickBot="1" x14ac:dyDescent="0.3">
      <c r="A702" s="26" t="s">
        <v>61</v>
      </c>
      <c r="B702" s="27"/>
      <c r="C702" s="28"/>
      <c r="D702" s="27"/>
      <c r="E702" s="27"/>
      <c r="F702" s="27"/>
      <c r="G702" s="29"/>
      <c r="J702" s="117"/>
      <c r="K702" s="55" t="s">
        <v>92</v>
      </c>
      <c r="L702" s="80">
        <f>D869</f>
        <v>5.7644187828102584</v>
      </c>
      <c r="M702" s="80">
        <f>E869</f>
        <v>5.7644187828102584</v>
      </c>
      <c r="N702" s="80">
        <f>F869</f>
        <v>5.7644187828102584</v>
      </c>
      <c r="O702" s="80">
        <f>G869</f>
        <v>5.7644187828102584</v>
      </c>
    </row>
    <row r="703" spans="1:15" ht="15" customHeight="1" x14ac:dyDescent="0.25">
      <c r="A703" s="7" t="s">
        <v>19</v>
      </c>
      <c r="B703" s="82">
        <v>1</v>
      </c>
      <c r="C703" s="9" t="s">
        <v>10</v>
      </c>
      <c r="D703" s="37">
        <f t="shared" ref="D703:G705" si="61">$B703</f>
        <v>1</v>
      </c>
      <c r="E703" s="37">
        <f t="shared" si="61"/>
        <v>1</v>
      </c>
      <c r="F703" s="37">
        <f t="shared" si="61"/>
        <v>1</v>
      </c>
      <c r="G703" s="38">
        <f t="shared" si="61"/>
        <v>1</v>
      </c>
    </row>
    <row r="704" spans="1:15" x14ac:dyDescent="0.25">
      <c r="A704" s="11" t="s">
        <v>20</v>
      </c>
      <c r="B704" s="82">
        <v>-82</v>
      </c>
      <c r="C704" s="9" t="s">
        <v>12</v>
      </c>
      <c r="D704" s="13">
        <f t="shared" si="61"/>
        <v>-82</v>
      </c>
      <c r="E704" s="13">
        <f t="shared" si="61"/>
        <v>-82</v>
      </c>
      <c r="F704" s="13">
        <f t="shared" si="61"/>
        <v>-82</v>
      </c>
      <c r="G704" s="15">
        <f t="shared" si="61"/>
        <v>-82</v>
      </c>
    </row>
    <row r="705" spans="1:7" x14ac:dyDescent="0.25">
      <c r="A705" s="11" t="s">
        <v>21</v>
      </c>
      <c r="B705" s="82">
        <v>0</v>
      </c>
      <c r="C705" s="9" t="s">
        <v>17</v>
      </c>
      <c r="D705" s="13">
        <f t="shared" si="61"/>
        <v>0</v>
      </c>
      <c r="E705" s="13">
        <f t="shared" si="61"/>
        <v>0</v>
      </c>
      <c r="F705" s="13">
        <f t="shared" si="61"/>
        <v>0</v>
      </c>
      <c r="G705" s="15">
        <f t="shared" si="61"/>
        <v>0</v>
      </c>
    </row>
    <row r="706" spans="1:7" ht="15.75" customHeight="1" thickBot="1" x14ac:dyDescent="0.3">
      <c r="A706" s="17" t="s">
        <v>63</v>
      </c>
      <c r="B706" s="31"/>
      <c r="C706" s="19" t="s">
        <v>18</v>
      </c>
      <c r="D706" s="18">
        <f>D704-10*LOG(D703,10)-D705</f>
        <v>-82</v>
      </c>
      <c r="E706" s="18">
        <f>E704-10*LOG(E703,10)-E705</f>
        <v>-82</v>
      </c>
      <c r="F706" s="18">
        <f>F704-10*LOG(F703,10)-F705</f>
        <v>-82</v>
      </c>
      <c r="G706" s="32">
        <f>G704-10*LOG(G703,10)-G705</f>
        <v>-82</v>
      </c>
    </row>
    <row r="707" spans="1:7" ht="15.75" thickBot="1" x14ac:dyDescent="0.3">
      <c r="A707" s="20"/>
      <c r="B707" s="23"/>
      <c r="C707" s="22"/>
      <c r="D707" s="23"/>
      <c r="E707" s="24"/>
      <c r="F707" s="25"/>
      <c r="G707" s="1"/>
    </row>
    <row r="708" spans="1:7" x14ac:dyDescent="0.25">
      <c r="A708" s="26" t="s">
        <v>22</v>
      </c>
      <c r="B708" s="33"/>
      <c r="C708" s="34"/>
      <c r="D708" s="33"/>
      <c r="E708" s="33"/>
      <c r="F708" s="33"/>
      <c r="G708" s="29"/>
    </row>
    <row r="709" spans="1:7" ht="15" customHeight="1" x14ac:dyDescent="0.25">
      <c r="A709" s="11" t="s">
        <v>23</v>
      </c>
      <c r="B709" s="35"/>
      <c r="C709" s="36"/>
      <c r="D709" s="37">
        <v>2</v>
      </c>
      <c r="E709" s="37">
        <v>2</v>
      </c>
      <c r="F709" s="37">
        <v>2</v>
      </c>
      <c r="G709" s="38">
        <v>2</v>
      </c>
    </row>
    <row r="710" spans="1:7" x14ac:dyDescent="0.25">
      <c r="A710" s="11" t="s">
        <v>24</v>
      </c>
      <c r="B710" s="35"/>
      <c r="C710" s="36"/>
      <c r="D710" s="13">
        <v>64</v>
      </c>
      <c r="E710" s="13">
        <v>128</v>
      </c>
      <c r="F710" s="13">
        <v>256</v>
      </c>
      <c r="G710" s="15">
        <v>15</v>
      </c>
    </row>
    <row r="711" spans="1:7" x14ac:dyDescent="0.25">
      <c r="A711" s="11" t="s">
        <v>25</v>
      </c>
      <c r="B711" s="35"/>
      <c r="C711" s="36"/>
      <c r="D711" s="37">
        <v>3.8</v>
      </c>
      <c r="E711" s="37">
        <v>3.3</v>
      </c>
      <c r="F711" s="37">
        <v>2.8</v>
      </c>
      <c r="G711" s="38">
        <v>2.7</v>
      </c>
    </row>
    <row r="712" spans="1:7" x14ac:dyDescent="0.25">
      <c r="A712" s="11" t="s">
        <v>26</v>
      </c>
      <c r="B712" s="35"/>
      <c r="C712" s="36"/>
      <c r="D712" s="13">
        <v>128</v>
      </c>
      <c r="E712" s="13">
        <v>256</v>
      </c>
      <c r="F712" s="13">
        <v>1024</v>
      </c>
      <c r="G712" s="15">
        <v>1024</v>
      </c>
    </row>
    <row r="713" spans="1:7" ht="15.75" customHeight="1" thickBot="1" x14ac:dyDescent="0.3">
      <c r="A713" s="39" t="s">
        <v>27</v>
      </c>
      <c r="B713" s="18"/>
      <c r="C713" s="19"/>
      <c r="D713" s="40">
        <v>4.3</v>
      </c>
      <c r="E713" s="40">
        <v>3.8</v>
      </c>
      <c r="F713" s="40">
        <v>3.3</v>
      </c>
      <c r="G713" s="41">
        <v>2.7</v>
      </c>
    </row>
    <row r="714" spans="1:7" ht="15.75" thickBot="1" x14ac:dyDescent="0.3">
      <c r="A714" s="1"/>
      <c r="B714" s="1"/>
      <c r="C714" s="1"/>
      <c r="D714" s="1"/>
      <c r="E714" s="1"/>
      <c r="F714" s="1"/>
      <c r="G714" s="1"/>
    </row>
    <row r="715" spans="1:7" x14ac:dyDescent="0.25">
      <c r="A715" s="26" t="s">
        <v>28</v>
      </c>
      <c r="B715" s="27"/>
      <c r="C715" s="28"/>
      <c r="D715" s="27"/>
      <c r="E715" s="27"/>
      <c r="F715" s="27"/>
      <c r="G715" s="29"/>
    </row>
    <row r="716" spans="1:7" ht="15" customHeight="1" x14ac:dyDescent="0.25">
      <c r="A716" s="11" t="s">
        <v>29</v>
      </c>
      <c r="B716" s="12">
        <v>6</v>
      </c>
      <c r="C716" s="9" t="s">
        <v>14</v>
      </c>
      <c r="D716" s="13">
        <f>$B$27</f>
        <v>6</v>
      </c>
      <c r="E716" s="13">
        <f>$B$27</f>
        <v>6</v>
      </c>
      <c r="F716" s="13">
        <f>$B$27</f>
        <v>6</v>
      </c>
      <c r="G716" s="15">
        <f>$B$27</f>
        <v>6</v>
      </c>
    </row>
    <row r="717" spans="1:7" x14ac:dyDescent="0.25">
      <c r="A717" s="7" t="s">
        <v>30</v>
      </c>
      <c r="B717" s="35"/>
      <c r="C717" s="36" t="s">
        <v>18</v>
      </c>
      <c r="D717" s="35">
        <f>D706-D716</f>
        <v>-88</v>
      </c>
      <c r="E717" s="35">
        <f>E706-E716</f>
        <v>-88</v>
      </c>
      <c r="F717" s="35">
        <f>F706-F716</f>
        <v>-88</v>
      </c>
      <c r="G717" s="42">
        <f>G706-G716</f>
        <v>-88</v>
      </c>
    </row>
    <row r="718" spans="1:7" x14ac:dyDescent="0.25">
      <c r="A718" s="11" t="s">
        <v>98</v>
      </c>
      <c r="B718" s="8"/>
      <c r="C718" s="9"/>
      <c r="D718" s="13"/>
      <c r="E718" s="13"/>
      <c r="F718" s="13"/>
      <c r="G718" s="15"/>
    </row>
    <row r="719" spans="1:7" ht="15" customHeight="1" x14ac:dyDescent="0.25">
      <c r="A719" s="43" t="s">
        <v>32</v>
      </c>
      <c r="B719" s="44"/>
      <c r="C719" s="9" t="s">
        <v>18</v>
      </c>
      <c r="D719" s="13">
        <f>D717-D699</f>
        <v>-112</v>
      </c>
      <c r="E719" s="13">
        <f>E717-E699</f>
        <v>-112</v>
      </c>
      <c r="F719" s="13">
        <f>F717-F699</f>
        <v>-112</v>
      </c>
      <c r="G719" s="15">
        <f>G717-G699</f>
        <v>-112</v>
      </c>
    </row>
    <row r="720" spans="1:7" x14ac:dyDescent="0.25">
      <c r="A720" s="7" t="s">
        <v>39</v>
      </c>
      <c r="B720" s="13"/>
      <c r="C720" s="47" t="s">
        <v>14</v>
      </c>
      <c r="D720" s="35">
        <f>-D719+D700</f>
        <v>58.989700043360187</v>
      </c>
      <c r="E720" s="35">
        <f>-E719+E700</f>
        <v>58.989700043360187</v>
      </c>
      <c r="F720" s="35">
        <f>-F719+F700</f>
        <v>58.989700043360187</v>
      </c>
      <c r="G720" s="42">
        <f>-G719+G700</f>
        <v>58.989700043360187</v>
      </c>
    </row>
    <row r="721" spans="1:7" x14ac:dyDescent="0.25">
      <c r="A721" s="11" t="s">
        <v>33</v>
      </c>
      <c r="B721" s="8"/>
      <c r="C721" s="48" t="s">
        <v>14</v>
      </c>
      <c r="D721" s="13">
        <f>-10*D709*LOG(0.3/(4*PI()*D710*$B$3),10)</f>
        <v>83.908488987370035</v>
      </c>
      <c r="E721" s="13">
        <f>-10*E709*LOG(0.3/(4*PI()*E710*$B$3),10)</f>
        <v>89.929088900649646</v>
      </c>
      <c r="F721" s="13">
        <f>-10*F709*LOG(0.3/(4*PI()*F710*$B$3),10)</f>
        <v>95.949688813929271</v>
      </c>
      <c r="G721" s="15">
        <f>-10*G709*LOG(0.3/(4*PI()*G710*$B$3),10)</f>
        <v>71.306714688805911</v>
      </c>
    </row>
    <row r="722" spans="1:7" ht="15" customHeight="1" x14ac:dyDescent="0.25">
      <c r="A722" s="11" t="s">
        <v>41</v>
      </c>
      <c r="B722" s="8"/>
      <c r="C722" s="48" t="s">
        <v>14</v>
      </c>
      <c r="D722" s="13">
        <f>-D720+D721</f>
        <v>24.918788944009847</v>
      </c>
      <c r="E722" s="13">
        <f>-E720+E721</f>
        <v>30.939388857289458</v>
      </c>
      <c r="F722" s="13">
        <f>-F720+F721</f>
        <v>36.959988770569083</v>
      </c>
      <c r="G722" s="15">
        <f>-G720+G721</f>
        <v>12.317014645445724</v>
      </c>
    </row>
    <row r="723" spans="1:7" x14ac:dyDescent="0.25">
      <c r="A723" s="11" t="s">
        <v>34</v>
      </c>
      <c r="B723" s="8"/>
      <c r="C723" s="48" t="s">
        <v>14</v>
      </c>
      <c r="D723" s="13">
        <f>D721+10*D711*LOG(D712/D710,10)</f>
        <v>95.347628822601322</v>
      </c>
      <c r="E723" s="13">
        <f>E721+10*E711*LOG(E712/E710,10)</f>
        <v>99.863078757561027</v>
      </c>
      <c r="F723" s="13">
        <f>F721+10*F711*LOG(F712/F710,10)</f>
        <v>112.80736857111222</v>
      </c>
      <c r="G723" s="15">
        <f>G721+10*G711*LOG(G712/G710,10)</f>
        <v>120.83034952357744</v>
      </c>
    </row>
    <row r="724" spans="1:7" x14ac:dyDescent="0.25">
      <c r="A724" s="11" t="s">
        <v>41</v>
      </c>
      <c r="B724" s="8"/>
      <c r="C724" s="48" t="s">
        <v>14</v>
      </c>
      <c r="D724" s="13">
        <f>-D720+D723</f>
        <v>36.357928779241135</v>
      </c>
      <c r="E724" s="13">
        <f>-E720+E723</f>
        <v>40.87337871420084</v>
      </c>
      <c r="F724" s="13">
        <f>-F720+F723</f>
        <v>53.817668527752033</v>
      </c>
      <c r="G724" s="15">
        <f>-G720+G723</f>
        <v>61.840649480217252</v>
      </c>
    </row>
    <row r="725" spans="1:7" ht="18" customHeight="1" x14ac:dyDescent="0.25">
      <c r="A725" s="7" t="s">
        <v>99</v>
      </c>
      <c r="B725" s="44"/>
      <c r="C725" s="47" t="s">
        <v>14</v>
      </c>
      <c r="D725" s="56">
        <f>IF(D724&lt;0,D$23*POWER(10,-D724/(10*D$24)),IF(D722&lt;0,D$21*POWER(10,-D722/(10*D$22)),0.3*POWER(10,D720/(10*D$20))/(4*PI()*$B$3)))</f>
        <v>3.6327919521252987</v>
      </c>
      <c r="E725" s="56">
        <f>IF(E724&lt;0,E$23*POWER(10,-E724/(10*E$24)),IF(E722&lt;0,E$21*POWER(10,-E722/(10*E$22)),0.3*POWER(10,E720/(10*E$20))/(4*PI()*$B$3)))</f>
        <v>3.6327919521252987</v>
      </c>
      <c r="F725" s="56">
        <f>IF(F724&lt;0,F$23*POWER(10,-F724/(10*F$24)),IF(F722&lt;0,F$21*POWER(10,-F722/(10*F$22)),0.3*POWER(10,F720/(10*F$20))/(4*PI()*$B$3)))</f>
        <v>3.6327919521252987</v>
      </c>
      <c r="G725" s="57">
        <f>IF(G724&lt;0,G$23*POWER(10,-G724/(10*G$24)),IF(G722&lt;0,G$21*POWER(10,-G722/(10*G$22)),0.3*POWER(10,G720/(10*G$20))/(4*PI()*$B$3)))</f>
        <v>3.6327919521252987</v>
      </c>
    </row>
    <row r="726" spans="1:7" x14ac:dyDescent="0.25">
      <c r="A726" s="11" t="s">
        <v>100</v>
      </c>
      <c r="B726" s="8"/>
      <c r="C726" s="9"/>
      <c r="D726" s="13"/>
      <c r="E726" s="13"/>
      <c r="F726" s="13"/>
      <c r="G726" s="15"/>
    </row>
    <row r="727" spans="1:7" x14ac:dyDescent="0.25">
      <c r="A727" s="11" t="s">
        <v>40</v>
      </c>
      <c r="B727" s="16">
        <v>30</v>
      </c>
      <c r="C727" s="48" t="s">
        <v>14</v>
      </c>
      <c r="D727" s="13">
        <f>$B727</f>
        <v>30</v>
      </c>
      <c r="E727" s="13">
        <f>$B727</f>
        <v>30</v>
      </c>
      <c r="F727" s="13">
        <f>$B727</f>
        <v>30</v>
      </c>
      <c r="G727" s="15">
        <f>$B727</f>
        <v>30</v>
      </c>
    </row>
    <row r="728" spans="1:7" x14ac:dyDescent="0.25">
      <c r="A728" s="43" t="s">
        <v>32</v>
      </c>
      <c r="B728" s="8"/>
      <c r="C728" s="48" t="s">
        <v>18</v>
      </c>
      <c r="D728" s="13">
        <f>D719+D727</f>
        <v>-82</v>
      </c>
      <c r="E728" s="13">
        <f>E719+E727</f>
        <v>-82</v>
      </c>
      <c r="F728" s="13">
        <f>F719+F727</f>
        <v>-82</v>
      </c>
      <c r="G728" s="15">
        <f>G719+G727</f>
        <v>-82</v>
      </c>
    </row>
    <row r="729" spans="1:7" x14ac:dyDescent="0.25">
      <c r="A729" s="7" t="s">
        <v>39</v>
      </c>
      <c r="B729" s="45"/>
      <c r="C729" s="47" t="s">
        <v>14</v>
      </c>
      <c r="D729" s="35">
        <f>-D728+D700</f>
        <v>28.989700043360187</v>
      </c>
      <c r="E729" s="35">
        <f>-E728+E700</f>
        <v>28.989700043360187</v>
      </c>
      <c r="F729" s="35">
        <f>-F728+F700</f>
        <v>28.989700043360187</v>
      </c>
      <c r="G729" s="42">
        <f>-G728+G700</f>
        <v>28.989700043360187</v>
      </c>
    </row>
    <row r="730" spans="1:7" x14ac:dyDescent="0.25">
      <c r="A730" s="11" t="s">
        <v>33</v>
      </c>
      <c r="B730" s="8"/>
      <c r="C730" s="48" t="s">
        <v>14</v>
      </c>
      <c r="D730" s="13">
        <f>-10*D$20*LOG(0.3/(4*PI()*D$21*$B$3),10)</f>
        <v>83.908488987370035</v>
      </c>
      <c r="E730" s="13">
        <f>-10*E$20*LOG(0.3/(4*PI()*E$21*$B$3),10)</f>
        <v>89.929088900649646</v>
      </c>
      <c r="F730" s="13">
        <f>-10*F$20*LOG(0.3/(4*PI()*F$21*$B$3),10)</f>
        <v>95.949688813929271</v>
      </c>
      <c r="G730" s="15">
        <f>-10*G$20*LOG(0.3/(4*PI()*G$21*$B$3),10)</f>
        <v>71.306714688805911</v>
      </c>
    </row>
    <row r="731" spans="1:7" x14ac:dyDescent="0.25">
      <c r="A731" s="11" t="s">
        <v>41</v>
      </c>
      <c r="B731" s="8"/>
      <c r="C731" s="48" t="s">
        <v>14</v>
      </c>
      <c r="D731" s="13">
        <f>-D729+D730</f>
        <v>54.918788944009847</v>
      </c>
      <c r="E731" s="13">
        <f>-E729+E730</f>
        <v>60.939388857289458</v>
      </c>
      <c r="F731" s="13">
        <f>-F729+F730</f>
        <v>66.959988770569083</v>
      </c>
      <c r="G731" s="15">
        <f>-G729+G730</f>
        <v>42.317014645445724</v>
      </c>
    </row>
    <row r="732" spans="1:7" ht="15" customHeight="1" x14ac:dyDescent="0.25">
      <c r="A732" s="11" t="s">
        <v>34</v>
      </c>
      <c r="B732" s="8"/>
      <c r="C732" s="48" t="s">
        <v>14</v>
      </c>
      <c r="D732" s="13">
        <f>D730+10*D$22*LOG(D$23/D$21,10)</f>
        <v>95.347628822601322</v>
      </c>
      <c r="E732" s="13">
        <f>E730+10*E$22*LOG(E$23/E$21,10)</f>
        <v>99.863078757561027</v>
      </c>
      <c r="F732" s="13">
        <f>F730+10*F$22*LOG(F$23/F$21,10)</f>
        <v>112.80736857111222</v>
      </c>
      <c r="G732" s="15">
        <f>G730+10*G$22*LOG(G$23/G$21,10)</f>
        <v>120.83034952357744</v>
      </c>
    </row>
    <row r="733" spans="1:7" x14ac:dyDescent="0.25">
      <c r="A733" s="11" t="s">
        <v>41</v>
      </c>
      <c r="B733" s="8"/>
      <c r="C733" s="48" t="s">
        <v>14</v>
      </c>
      <c r="D733" s="13">
        <f>-D729+D732</f>
        <v>66.357928779241135</v>
      </c>
      <c r="E733" s="13">
        <f>-E729+E732</f>
        <v>70.87337871420084</v>
      </c>
      <c r="F733" s="13">
        <f>-F729+F732</f>
        <v>83.817668527752033</v>
      </c>
      <c r="G733" s="15">
        <f>-G729+G732</f>
        <v>91.840649480217252</v>
      </c>
    </row>
    <row r="734" spans="1:7" ht="18.75" thickBot="1" x14ac:dyDescent="0.3">
      <c r="A734" s="17" t="s">
        <v>101</v>
      </c>
      <c r="B734" s="46"/>
      <c r="C734" s="55" t="s">
        <v>38</v>
      </c>
      <c r="D734" s="58">
        <f>IF(D733&lt;0,D$23*POWER(10,-D733/(10*D$24)),IF(D731&lt;0,D$21*POWER(10,-D731/(10*D$22)),0.3*POWER(10,D729/(10*D$20))/(4*PI()*$B$3)))</f>
        <v>0.11487896834245309</v>
      </c>
      <c r="E734" s="58">
        <f>IF(E733&lt;0,E$23*POWER(10,-E733/(10*E$24)),IF(E731&lt;0,E$21*POWER(10,-E731/(10*E$22)),0.3*POWER(10,E729/(10*E$20))/(4*PI()*$B$3)))</f>
        <v>0.11487896834245309</v>
      </c>
      <c r="F734" s="58">
        <f>IF(F733&lt;0,F$23*POWER(10,-F733/(10*F$24)),IF(F731&lt;0,F$21*POWER(10,-F731/(10*F$22)),0.3*POWER(10,F729/(10*F$20))/(4*PI()*$B$3)))</f>
        <v>0.11487896834245309</v>
      </c>
      <c r="G734" s="59">
        <f>IF(G733&lt;0,G$23*POWER(10,-G733/(10*G$24)),IF(G731&lt;0,G$21*POWER(10,-G731/(10*G$22)),0.3*POWER(10,G729/(10*G$20))/(4*PI()*$B$3)))</f>
        <v>0.11487896834245309</v>
      </c>
    </row>
    <row r="735" spans="1:7" ht="18" customHeight="1" x14ac:dyDescent="0.25">
      <c r="A735" s="53"/>
      <c r="B735" s="52"/>
      <c r="C735" s="62"/>
      <c r="D735" s="63"/>
      <c r="E735" s="63"/>
      <c r="F735" s="63"/>
      <c r="G735" s="63"/>
    </row>
    <row r="736" spans="1:7" ht="18" x14ac:dyDescent="0.25">
      <c r="A736" s="53" t="s">
        <v>108</v>
      </c>
      <c r="B736" s="52"/>
      <c r="C736" s="53"/>
      <c r="D736" s="63"/>
      <c r="E736" s="63"/>
      <c r="F736" s="63"/>
      <c r="G736" s="63"/>
    </row>
    <row r="737" spans="1:7" ht="15.75" thickBot="1" x14ac:dyDescent="0.3">
      <c r="A737" s="1" t="s">
        <v>0</v>
      </c>
      <c r="B737" s="1">
        <v>5.85</v>
      </c>
      <c r="C737" s="1"/>
      <c r="D737" s="1" t="s">
        <v>1</v>
      </c>
      <c r="E737" s="1">
        <f>300000000/B737/10^9</f>
        <v>5.1282051282051287E-2</v>
      </c>
      <c r="F737" s="1"/>
      <c r="G737" s="1"/>
    </row>
    <row r="738" spans="1:7" ht="15" customHeight="1" x14ac:dyDescent="0.25">
      <c r="A738" s="2" t="s">
        <v>2</v>
      </c>
      <c r="B738" s="3" t="s">
        <v>3</v>
      </c>
      <c r="C738" s="3" t="s">
        <v>4</v>
      </c>
      <c r="D738" s="4" t="s">
        <v>5</v>
      </c>
      <c r="E738" s="4" t="s">
        <v>6</v>
      </c>
      <c r="F738" s="5" t="s">
        <v>7</v>
      </c>
      <c r="G738" s="6" t="s">
        <v>8</v>
      </c>
    </row>
    <row r="739" spans="1:7" x14ac:dyDescent="0.25">
      <c r="A739" s="7" t="s">
        <v>102</v>
      </c>
      <c r="B739" s="8"/>
      <c r="C739" s="9"/>
      <c r="D739" s="9"/>
      <c r="E739" s="9"/>
      <c r="F739" s="9"/>
      <c r="G739" s="10"/>
    </row>
    <row r="740" spans="1:7" x14ac:dyDescent="0.25">
      <c r="A740" s="11" t="s">
        <v>9</v>
      </c>
      <c r="B740" s="12">
        <v>20</v>
      </c>
      <c r="C740" s="9" t="s">
        <v>10</v>
      </c>
      <c r="D740" s="13">
        <f>B740</f>
        <v>20</v>
      </c>
      <c r="E740" s="13">
        <f>D740</f>
        <v>20</v>
      </c>
      <c r="F740" s="13">
        <f>E740</f>
        <v>20</v>
      </c>
      <c r="G740" s="49">
        <f>F740</f>
        <v>20</v>
      </c>
    </row>
    <row r="741" spans="1:7" ht="15" customHeight="1" x14ac:dyDescent="0.25">
      <c r="A741" s="11" t="s">
        <v>11</v>
      </c>
      <c r="B741" s="12">
        <v>14</v>
      </c>
      <c r="C741" s="9" t="s">
        <v>12</v>
      </c>
      <c r="D741" s="13">
        <f>$B741</f>
        <v>14</v>
      </c>
      <c r="E741" s="13">
        <f>$B741</f>
        <v>14</v>
      </c>
      <c r="F741" s="13">
        <f>$B741</f>
        <v>14</v>
      </c>
      <c r="G741" s="15">
        <f>$B741</f>
        <v>14</v>
      </c>
    </row>
    <row r="742" spans="1:7" x14ac:dyDescent="0.25">
      <c r="A742" s="11" t="s">
        <v>13</v>
      </c>
      <c r="B742" s="12">
        <v>0</v>
      </c>
      <c r="C742" s="9" t="s">
        <v>14</v>
      </c>
      <c r="D742" s="13">
        <f>$B742</f>
        <v>0</v>
      </c>
      <c r="E742" s="13">
        <f t="shared" ref="E742:G743" si="62">$B742</f>
        <v>0</v>
      </c>
      <c r="F742" s="13">
        <f t="shared" si="62"/>
        <v>0</v>
      </c>
      <c r="G742" s="15">
        <f t="shared" si="62"/>
        <v>0</v>
      </c>
    </row>
    <row r="743" spans="1:7" x14ac:dyDescent="0.25">
      <c r="A743" s="11" t="s">
        <v>15</v>
      </c>
      <c r="B743" s="12">
        <v>30</v>
      </c>
      <c r="C743" s="9" t="s">
        <v>14</v>
      </c>
      <c r="D743" s="13">
        <f>$B743</f>
        <v>30</v>
      </c>
      <c r="E743" s="13">
        <f t="shared" si="62"/>
        <v>30</v>
      </c>
      <c r="F743" s="13">
        <f t="shared" si="62"/>
        <v>30</v>
      </c>
      <c r="G743" s="15">
        <f t="shared" si="62"/>
        <v>30</v>
      </c>
    </row>
    <row r="744" spans="1:7" ht="15" customHeight="1" x14ac:dyDescent="0.25">
      <c r="A744" s="11" t="s">
        <v>16</v>
      </c>
      <c r="B744" s="16">
        <v>24</v>
      </c>
      <c r="C744" s="9" t="s">
        <v>17</v>
      </c>
      <c r="D744" s="13">
        <f>B744</f>
        <v>24</v>
      </c>
      <c r="E744" s="13">
        <f>D744</f>
        <v>24</v>
      </c>
      <c r="F744" s="13">
        <f>E744</f>
        <v>24</v>
      </c>
      <c r="G744" s="15">
        <f>F744</f>
        <v>24</v>
      </c>
    </row>
    <row r="745" spans="1:7" ht="15.75" thickBot="1" x14ac:dyDescent="0.3">
      <c r="A745" s="17" t="s">
        <v>110</v>
      </c>
      <c r="B745" s="18"/>
      <c r="C745" s="19" t="s">
        <v>18</v>
      </c>
      <c r="D745" s="18">
        <f>D741-SUM(D742:D744)-10*LOG10(D740/1)</f>
        <v>-53.010299956639813</v>
      </c>
      <c r="E745" s="18">
        <f>E741-SUM(E742:E744)-10*LOG10(E740/1)</f>
        <v>-53.010299956639813</v>
      </c>
      <c r="F745" s="18">
        <f>F741-SUM(F742:F744)-10*LOG10(F740/1)</f>
        <v>-53.010299956639813</v>
      </c>
      <c r="G745" s="32">
        <f>G741-SUM(G742:G744)-10*LOG10(G740/1)</f>
        <v>-53.010299956639813</v>
      </c>
    </row>
    <row r="746" spans="1:7" ht="15.75" thickBot="1" x14ac:dyDescent="0.3">
      <c r="A746" s="20"/>
      <c r="B746" s="21"/>
      <c r="C746" s="22"/>
      <c r="D746" s="23"/>
      <c r="E746" s="24"/>
      <c r="F746" s="25"/>
      <c r="G746" s="1"/>
    </row>
    <row r="747" spans="1:7" x14ac:dyDescent="0.25">
      <c r="A747" s="26" t="s">
        <v>129</v>
      </c>
      <c r="B747" s="27"/>
      <c r="C747" s="28"/>
      <c r="D747" s="27"/>
      <c r="E747" s="27"/>
      <c r="F747" s="27"/>
      <c r="G747" s="29"/>
    </row>
    <row r="748" spans="1:7" x14ac:dyDescent="0.25">
      <c r="A748" s="7" t="s">
        <v>19</v>
      </c>
      <c r="B748" s="82">
        <v>20</v>
      </c>
      <c r="C748" s="9" t="s">
        <v>10</v>
      </c>
      <c r="D748" s="37">
        <f t="shared" ref="D748:G750" si="63">$B748</f>
        <v>20</v>
      </c>
      <c r="E748" s="37">
        <f t="shared" si="63"/>
        <v>20</v>
      </c>
      <c r="F748" s="37">
        <f t="shared" si="63"/>
        <v>20</v>
      </c>
      <c r="G748" s="38">
        <f t="shared" si="63"/>
        <v>20</v>
      </c>
    </row>
    <row r="749" spans="1:7" x14ac:dyDescent="0.25">
      <c r="A749" s="11" t="s">
        <v>20</v>
      </c>
      <c r="B749" s="82">
        <v>-88</v>
      </c>
      <c r="C749" s="9" t="s">
        <v>12</v>
      </c>
      <c r="D749" s="13">
        <f t="shared" si="63"/>
        <v>-88</v>
      </c>
      <c r="E749" s="13">
        <f t="shared" si="63"/>
        <v>-88</v>
      </c>
      <c r="F749" s="13">
        <f t="shared" si="63"/>
        <v>-88</v>
      </c>
      <c r="G749" s="15">
        <f t="shared" si="63"/>
        <v>-88</v>
      </c>
    </row>
    <row r="750" spans="1:7" x14ac:dyDescent="0.25">
      <c r="A750" s="11" t="s">
        <v>21</v>
      </c>
      <c r="B750" s="82">
        <v>0</v>
      </c>
      <c r="C750" s="9" t="s">
        <v>17</v>
      </c>
      <c r="D750" s="13">
        <f t="shared" si="63"/>
        <v>0</v>
      </c>
      <c r="E750" s="13">
        <f t="shared" si="63"/>
        <v>0</v>
      </c>
      <c r="F750" s="13">
        <f t="shared" si="63"/>
        <v>0</v>
      </c>
      <c r="G750" s="15">
        <f t="shared" si="63"/>
        <v>0</v>
      </c>
    </row>
    <row r="751" spans="1:7" ht="15.75" thickBot="1" x14ac:dyDescent="0.3">
      <c r="A751" s="17" t="s">
        <v>63</v>
      </c>
      <c r="B751" s="31"/>
      <c r="C751" s="19" t="s">
        <v>18</v>
      </c>
      <c r="D751" s="18">
        <f>D749-10*LOG(D748,10)-D750</f>
        <v>-101.01029995663981</v>
      </c>
      <c r="E751" s="18">
        <f>E749-10*LOG(E748,10)-E750</f>
        <v>-101.01029995663981</v>
      </c>
      <c r="F751" s="18">
        <f>F749-10*LOG(F748,10)-F750</f>
        <v>-101.01029995663981</v>
      </c>
      <c r="G751" s="32">
        <f>G749-10*LOG(G748,10)-G750</f>
        <v>-101.01029995663981</v>
      </c>
    </row>
    <row r="752" spans="1:7" ht="15.75" thickBot="1" x14ac:dyDescent="0.3">
      <c r="A752" s="20"/>
      <c r="B752" s="23"/>
      <c r="C752" s="22"/>
      <c r="D752" s="23"/>
      <c r="E752" s="24"/>
      <c r="F752" s="25"/>
      <c r="G752" s="1"/>
    </row>
    <row r="753" spans="1:7" x14ac:dyDescent="0.25">
      <c r="A753" s="26" t="s">
        <v>22</v>
      </c>
      <c r="B753" s="33"/>
      <c r="C753" s="34"/>
      <c r="D753" s="33"/>
      <c r="E753" s="33"/>
      <c r="F753" s="33"/>
      <c r="G753" s="29"/>
    </row>
    <row r="754" spans="1:7" x14ac:dyDescent="0.25">
      <c r="A754" s="11" t="s">
        <v>23</v>
      </c>
      <c r="B754" s="35"/>
      <c r="C754" s="36"/>
      <c r="D754" s="37">
        <v>2</v>
      </c>
      <c r="E754" s="37">
        <v>2</v>
      </c>
      <c r="F754" s="37">
        <v>2</v>
      </c>
      <c r="G754" s="38">
        <v>2</v>
      </c>
    </row>
    <row r="755" spans="1:7" x14ac:dyDescent="0.25">
      <c r="A755" s="11" t="s">
        <v>24</v>
      </c>
      <c r="B755" s="35"/>
      <c r="C755" s="36"/>
      <c r="D755" s="13">
        <v>64</v>
      </c>
      <c r="E755" s="13">
        <v>128</v>
      </c>
      <c r="F755" s="13">
        <v>256</v>
      </c>
      <c r="G755" s="15">
        <v>15</v>
      </c>
    </row>
    <row r="756" spans="1:7" x14ac:dyDescent="0.25">
      <c r="A756" s="11" t="s">
        <v>25</v>
      </c>
      <c r="B756" s="35"/>
      <c r="C756" s="36"/>
      <c r="D756" s="37">
        <v>3.8</v>
      </c>
      <c r="E756" s="37">
        <v>3.3</v>
      </c>
      <c r="F756" s="37">
        <v>2.8</v>
      </c>
      <c r="G756" s="38">
        <v>2.7</v>
      </c>
    </row>
    <row r="757" spans="1:7" x14ac:dyDescent="0.25">
      <c r="A757" s="11" t="s">
        <v>26</v>
      </c>
      <c r="B757" s="35"/>
      <c r="C757" s="36"/>
      <c r="D757" s="13">
        <v>128</v>
      </c>
      <c r="E757" s="13">
        <v>256</v>
      </c>
      <c r="F757" s="13">
        <v>1024</v>
      </c>
      <c r="G757" s="15">
        <v>1024</v>
      </c>
    </row>
    <row r="758" spans="1:7" ht="15.75" thickBot="1" x14ac:dyDescent="0.3">
      <c r="A758" s="39" t="s">
        <v>27</v>
      </c>
      <c r="B758" s="18"/>
      <c r="C758" s="19"/>
      <c r="D758" s="40">
        <v>4.3</v>
      </c>
      <c r="E758" s="40">
        <v>3.8</v>
      </c>
      <c r="F758" s="40">
        <v>3.3</v>
      </c>
      <c r="G758" s="41">
        <v>2.7</v>
      </c>
    </row>
    <row r="759" spans="1:7" ht="15.75" thickBot="1" x14ac:dyDescent="0.3">
      <c r="A759" s="1"/>
      <c r="B759" s="1"/>
      <c r="C759" s="1"/>
      <c r="D759" s="1"/>
      <c r="E759" s="1"/>
      <c r="F759" s="1"/>
      <c r="G759" s="1"/>
    </row>
    <row r="760" spans="1:7" x14ac:dyDescent="0.25">
      <c r="A760" s="26" t="s">
        <v>28</v>
      </c>
      <c r="B760" s="27"/>
      <c r="C760" s="28"/>
      <c r="D760" s="27"/>
      <c r="E760" s="27"/>
      <c r="F760" s="27"/>
      <c r="G760" s="29"/>
    </row>
    <row r="761" spans="1:7" x14ac:dyDescent="0.25">
      <c r="A761" s="11" t="s">
        <v>29</v>
      </c>
      <c r="B761" s="12">
        <v>6</v>
      </c>
      <c r="C761" s="9" t="s">
        <v>14</v>
      </c>
      <c r="D761" s="13">
        <f>$B$27</f>
        <v>6</v>
      </c>
      <c r="E761" s="13">
        <f>$B$27</f>
        <v>6</v>
      </c>
      <c r="F761" s="13">
        <f>$B$27</f>
        <v>6</v>
      </c>
      <c r="G761" s="15">
        <f>$B$27</f>
        <v>6</v>
      </c>
    </row>
    <row r="762" spans="1:7" x14ac:dyDescent="0.25">
      <c r="A762" s="7" t="s">
        <v>30</v>
      </c>
      <c r="B762" s="35"/>
      <c r="C762" s="36" t="s">
        <v>18</v>
      </c>
      <c r="D762" s="35">
        <f>D751-D761</f>
        <v>-107.01029995663981</v>
      </c>
      <c r="E762" s="35">
        <f>E751-E761</f>
        <v>-107.01029995663981</v>
      </c>
      <c r="F762" s="35">
        <f>F751-F761</f>
        <v>-107.01029995663981</v>
      </c>
      <c r="G762" s="42">
        <f>G751-G761</f>
        <v>-107.01029995663981</v>
      </c>
    </row>
    <row r="763" spans="1:7" x14ac:dyDescent="0.25">
      <c r="A763" s="11" t="s">
        <v>98</v>
      </c>
      <c r="B763" s="8"/>
      <c r="C763" s="9"/>
      <c r="D763" s="13"/>
      <c r="E763" s="13"/>
      <c r="F763" s="13"/>
      <c r="G763" s="15"/>
    </row>
    <row r="764" spans="1:7" x14ac:dyDescent="0.25">
      <c r="A764" s="43" t="s">
        <v>32</v>
      </c>
      <c r="B764" s="44"/>
      <c r="C764" s="9" t="s">
        <v>18</v>
      </c>
      <c r="D764" s="13">
        <f>D762-D744</f>
        <v>-131.01029995663981</v>
      </c>
      <c r="E764" s="13">
        <f>E762-E744</f>
        <v>-131.01029995663981</v>
      </c>
      <c r="F764" s="13">
        <f>F762-F744</f>
        <v>-131.01029995663981</v>
      </c>
      <c r="G764" s="15">
        <f>G762-G744</f>
        <v>-131.01029995663981</v>
      </c>
    </row>
    <row r="765" spans="1:7" x14ac:dyDescent="0.25">
      <c r="A765" s="7" t="s">
        <v>39</v>
      </c>
      <c r="B765" s="13"/>
      <c r="C765" s="47" t="s">
        <v>14</v>
      </c>
      <c r="D765" s="35">
        <f>-D764+D745</f>
        <v>78</v>
      </c>
      <c r="E765" s="35">
        <f>-E764+E745</f>
        <v>78</v>
      </c>
      <c r="F765" s="35">
        <f>-F764+F745</f>
        <v>78</v>
      </c>
      <c r="G765" s="42">
        <f>-G764+G745</f>
        <v>78</v>
      </c>
    </row>
    <row r="766" spans="1:7" x14ac:dyDescent="0.25">
      <c r="A766" s="11" t="s">
        <v>33</v>
      </c>
      <c r="B766" s="8"/>
      <c r="C766" s="48" t="s">
        <v>14</v>
      </c>
      <c r="D766" s="13">
        <f>-10*D754*LOG(0.3/(4*PI()*D755*$B$3),10)</f>
        <v>83.908488987370035</v>
      </c>
      <c r="E766" s="13">
        <f>-10*E754*LOG(0.3/(4*PI()*E755*$B$3),10)</f>
        <v>89.929088900649646</v>
      </c>
      <c r="F766" s="13">
        <f>-10*F754*LOG(0.3/(4*PI()*F755*$B$3),10)</f>
        <v>95.949688813929271</v>
      </c>
      <c r="G766" s="15">
        <f>-10*G754*LOG(0.3/(4*PI()*G755*$B$3),10)</f>
        <v>71.306714688805911</v>
      </c>
    </row>
    <row r="767" spans="1:7" x14ac:dyDescent="0.25">
      <c r="A767" s="11" t="s">
        <v>41</v>
      </c>
      <c r="B767" s="8"/>
      <c r="C767" s="48" t="s">
        <v>14</v>
      </c>
      <c r="D767" s="13">
        <f>-D765+D766</f>
        <v>5.9084889873700348</v>
      </c>
      <c r="E767" s="13">
        <f>-E765+E766</f>
        <v>11.929088900649646</v>
      </c>
      <c r="F767" s="13">
        <f>-F765+F766</f>
        <v>17.949688813929271</v>
      </c>
      <c r="G767" s="15">
        <f>-G765+G766</f>
        <v>-6.6932853111940886</v>
      </c>
    </row>
    <row r="768" spans="1:7" x14ac:dyDescent="0.25">
      <c r="A768" s="11" t="s">
        <v>34</v>
      </c>
      <c r="B768" s="8"/>
      <c r="C768" s="48" t="s">
        <v>14</v>
      </c>
      <c r="D768" s="13">
        <f>D766+10*D756*LOG(D757/D755,10)</f>
        <v>95.347628822601322</v>
      </c>
      <c r="E768" s="13">
        <f>E766+10*E756*LOG(E757/E755,10)</f>
        <v>99.863078757561027</v>
      </c>
      <c r="F768" s="13">
        <f>F766+10*F756*LOG(F757/F755,10)</f>
        <v>112.80736857111222</v>
      </c>
      <c r="G768" s="15">
        <f>G766+10*G756*LOG(G757/G755,10)</f>
        <v>120.83034952357744</v>
      </c>
    </row>
    <row r="769" spans="1:7" x14ac:dyDescent="0.25">
      <c r="A769" s="11" t="s">
        <v>41</v>
      </c>
      <c r="B769" s="8"/>
      <c r="C769" s="48" t="s">
        <v>14</v>
      </c>
      <c r="D769" s="13">
        <f>-D765+D768</f>
        <v>17.347628822601322</v>
      </c>
      <c r="E769" s="13">
        <f>-E765+E768</f>
        <v>21.863078757561027</v>
      </c>
      <c r="F769" s="13">
        <f>-F765+F768</f>
        <v>34.807368571112221</v>
      </c>
      <c r="G769" s="15">
        <f>-G765+G768</f>
        <v>42.830349523577439</v>
      </c>
    </row>
    <row r="770" spans="1:7" ht="18" x14ac:dyDescent="0.25">
      <c r="A770" s="7" t="s">
        <v>99</v>
      </c>
      <c r="B770" s="44"/>
      <c r="C770" s="47" t="s">
        <v>14</v>
      </c>
      <c r="D770" s="56">
        <f>IF(D769&lt;0,D$23*POWER(10,-D769/(10*D$24)),IF(D767&lt;0,D$21*POWER(10,-D767/(10*D$22)),0.3*POWER(10,D765/(10*D$20))/(4*PI()*$B$3)))</f>
        <v>32.415708972776592</v>
      </c>
      <c r="E770" s="56">
        <f>IF(E769&lt;0,E$23*POWER(10,-E769/(10*E$24)),IF(E767&lt;0,E$21*POWER(10,-E767/(10*E$22)),0.3*POWER(10,E765/(10*E$20))/(4*PI()*$B$3)))</f>
        <v>32.415708972776592</v>
      </c>
      <c r="F770" s="56">
        <f>IF(F769&lt;0,F$23*POWER(10,-F769/(10*F$24)),IF(F767&lt;0,F$21*POWER(10,-F767/(10*F$22)),0.3*POWER(10,F765/(10*F$20))/(4*PI()*$B$3)))</f>
        <v>32.415708972776592</v>
      </c>
      <c r="G770" s="57">
        <f>IF(G769&lt;0,G$23*POWER(10,-G769/(10*G$24)),IF(G767&lt;0,G$21*POWER(10,-G767/(10*G$22)),0.3*POWER(10,G765/(10*G$20))/(4*PI()*$B$3)))</f>
        <v>26.54548808593637</v>
      </c>
    </row>
    <row r="771" spans="1:7" x14ac:dyDescent="0.25">
      <c r="A771" s="11" t="s">
        <v>100</v>
      </c>
      <c r="B771" s="8"/>
      <c r="C771" s="9"/>
      <c r="D771" s="13"/>
      <c r="E771" s="13"/>
      <c r="F771" s="13"/>
      <c r="G771" s="15"/>
    </row>
    <row r="772" spans="1:7" x14ac:dyDescent="0.25">
      <c r="A772" s="11" t="s">
        <v>40</v>
      </c>
      <c r="B772" s="16">
        <v>30</v>
      </c>
      <c r="C772" s="48" t="s">
        <v>14</v>
      </c>
      <c r="D772" s="13">
        <f>$B772</f>
        <v>30</v>
      </c>
      <c r="E772" s="13">
        <f>$B772</f>
        <v>30</v>
      </c>
      <c r="F772" s="13">
        <f>$B772</f>
        <v>30</v>
      </c>
      <c r="G772" s="15">
        <f>$B772</f>
        <v>30</v>
      </c>
    </row>
    <row r="773" spans="1:7" x14ac:dyDescent="0.25">
      <c r="A773" s="43" t="s">
        <v>32</v>
      </c>
      <c r="B773" s="8"/>
      <c r="C773" s="48" t="s">
        <v>18</v>
      </c>
      <c r="D773" s="13">
        <f>D764+D772</f>
        <v>-101.01029995663981</v>
      </c>
      <c r="E773" s="13">
        <f>E764+E772</f>
        <v>-101.01029995663981</v>
      </c>
      <c r="F773" s="13">
        <f>F764+F772</f>
        <v>-101.01029995663981</v>
      </c>
      <c r="G773" s="15">
        <f>G764+G772</f>
        <v>-101.01029995663981</v>
      </c>
    </row>
    <row r="774" spans="1:7" x14ac:dyDescent="0.25">
      <c r="A774" s="7" t="s">
        <v>39</v>
      </c>
      <c r="B774" s="45"/>
      <c r="C774" s="47" t="s">
        <v>14</v>
      </c>
      <c r="D774" s="35">
        <f>-D773+D745</f>
        <v>48</v>
      </c>
      <c r="E774" s="35">
        <f>-E773+E745</f>
        <v>48</v>
      </c>
      <c r="F774" s="35">
        <f>-F773+F745</f>
        <v>48</v>
      </c>
      <c r="G774" s="42">
        <f>-G773+G745</f>
        <v>48</v>
      </c>
    </row>
    <row r="775" spans="1:7" x14ac:dyDescent="0.25">
      <c r="A775" s="11" t="s">
        <v>33</v>
      </c>
      <c r="B775" s="8"/>
      <c r="C775" s="48" t="s">
        <v>14</v>
      </c>
      <c r="D775" s="13">
        <f>-10*D$20*LOG(0.3/(4*PI()*D$21*$B$3),10)</f>
        <v>83.908488987370035</v>
      </c>
      <c r="E775" s="13">
        <f>-10*E$20*LOG(0.3/(4*PI()*E$21*$B$3),10)</f>
        <v>89.929088900649646</v>
      </c>
      <c r="F775" s="13">
        <f>-10*F$20*LOG(0.3/(4*PI()*F$21*$B$3),10)</f>
        <v>95.949688813929271</v>
      </c>
      <c r="G775" s="15">
        <f>-10*G$20*LOG(0.3/(4*PI()*G$21*$B$3),10)</f>
        <v>71.306714688805911</v>
      </c>
    </row>
    <row r="776" spans="1:7" x14ac:dyDescent="0.25">
      <c r="A776" s="11" t="s">
        <v>41</v>
      </c>
      <c r="B776" s="8"/>
      <c r="C776" s="48" t="s">
        <v>14</v>
      </c>
      <c r="D776" s="13">
        <f>-D774+D775</f>
        <v>35.908488987370035</v>
      </c>
      <c r="E776" s="13">
        <f>-E774+E775</f>
        <v>41.929088900649646</v>
      </c>
      <c r="F776" s="13">
        <f>-F774+F775</f>
        <v>47.949688813929271</v>
      </c>
      <c r="G776" s="15">
        <f>-G774+G775</f>
        <v>23.306714688805911</v>
      </c>
    </row>
    <row r="777" spans="1:7" x14ac:dyDescent="0.25">
      <c r="A777" s="11" t="s">
        <v>34</v>
      </c>
      <c r="B777" s="8"/>
      <c r="C777" s="48" t="s">
        <v>14</v>
      </c>
      <c r="D777" s="13">
        <f>D775+10*D$22*LOG(D$23/D$21,10)</f>
        <v>95.347628822601322</v>
      </c>
      <c r="E777" s="13">
        <f>E775+10*E$22*LOG(E$23/E$21,10)</f>
        <v>99.863078757561027</v>
      </c>
      <c r="F777" s="13">
        <f>F775+10*F$22*LOG(F$23/F$21,10)</f>
        <v>112.80736857111222</v>
      </c>
      <c r="G777" s="15">
        <f>G775+10*G$22*LOG(G$23/G$21,10)</f>
        <v>120.83034952357744</v>
      </c>
    </row>
    <row r="778" spans="1:7" x14ac:dyDescent="0.25">
      <c r="A778" s="11" t="s">
        <v>41</v>
      </c>
      <c r="B778" s="8"/>
      <c r="C778" s="48" t="s">
        <v>14</v>
      </c>
      <c r="D778" s="13">
        <f>-D774+D777</f>
        <v>47.347628822601322</v>
      </c>
      <c r="E778" s="13">
        <f>-E774+E777</f>
        <v>51.863078757561027</v>
      </c>
      <c r="F778" s="13">
        <f>-F774+F777</f>
        <v>64.807368571112221</v>
      </c>
      <c r="G778" s="15">
        <f>-G774+G777</f>
        <v>72.830349523577439</v>
      </c>
    </row>
    <row r="779" spans="1:7" ht="18.75" thickBot="1" x14ac:dyDescent="0.3">
      <c r="A779" s="17" t="s">
        <v>101</v>
      </c>
      <c r="B779" s="46"/>
      <c r="C779" s="55" t="s">
        <v>38</v>
      </c>
      <c r="D779" s="58">
        <f>IF(D778&lt;0,D$23*POWER(10,-D778/(10*D$24)),IF(D776&lt;0,D$21*POWER(10,-D776/(10*D$22)),0.3*POWER(10,D774/(10*D$20))/(4*PI()*$B$3)))</f>
        <v>1.0250747232313113</v>
      </c>
      <c r="E779" s="58">
        <f>IF(E778&lt;0,E$23*POWER(10,-E778/(10*E$24)),IF(E776&lt;0,E$21*POWER(10,-E776/(10*E$22)),0.3*POWER(10,E774/(10*E$20))/(4*PI()*$B$3)))</f>
        <v>1.0250747232313113</v>
      </c>
      <c r="F779" s="58">
        <f>IF(F778&lt;0,F$23*POWER(10,-F778/(10*F$24)),IF(F776&lt;0,F$21*POWER(10,-F776/(10*F$22)),0.3*POWER(10,F774/(10*F$20))/(4*PI()*$B$3)))</f>
        <v>1.0250747232313113</v>
      </c>
      <c r="G779" s="59">
        <f>IF(G778&lt;0,G$23*POWER(10,-G778/(10*G$24)),IF(G776&lt;0,G$21*POWER(10,-G776/(10*G$22)),0.3*POWER(10,G774/(10*G$20))/(4*PI()*$B$3)))</f>
        <v>1.0250747232313113</v>
      </c>
    </row>
    <row r="780" spans="1:7" ht="18" x14ac:dyDescent="0.25">
      <c r="A780" s="53"/>
      <c r="B780" s="52"/>
      <c r="C780" s="62"/>
      <c r="D780" s="63"/>
      <c r="E780" s="63"/>
      <c r="F780" s="63"/>
      <c r="G780" s="63"/>
    </row>
    <row r="781" spans="1:7" x14ac:dyDescent="0.25">
      <c r="A781" s="50" t="s">
        <v>48</v>
      </c>
    </row>
    <row r="782" spans="1:7" ht="15.75" thickBot="1" x14ac:dyDescent="0.3">
      <c r="A782" s="1" t="s">
        <v>0</v>
      </c>
      <c r="B782" s="1">
        <v>5.85</v>
      </c>
      <c r="C782" s="1"/>
      <c r="D782" s="1" t="s">
        <v>1</v>
      </c>
      <c r="E782" s="1">
        <f>300000000/B782/10^9</f>
        <v>5.1282051282051287E-2</v>
      </c>
      <c r="F782" s="1"/>
      <c r="G782" s="1"/>
    </row>
    <row r="783" spans="1:7" x14ac:dyDescent="0.25">
      <c r="A783" s="2" t="s">
        <v>2</v>
      </c>
      <c r="B783" s="3" t="s">
        <v>3</v>
      </c>
      <c r="C783" s="3" t="s">
        <v>4</v>
      </c>
      <c r="D783" s="4" t="s">
        <v>5</v>
      </c>
      <c r="E783" s="4" t="s">
        <v>6</v>
      </c>
      <c r="F783" s="5" t="s">
        <v>7</v>
      </c>
      <c r="G783" s="6" t="s">
        <v>8</v>
      </c>
    </row>
    <row r="784" spans="1:7" x14ac:dyDescent="0.25">
      <c r="A784" s="7" t="s">
        <v>102</v>
      </c>
      <c r="B784" s="8"/>
      <c r="C784" s="9"/>
      <c r="D784" s="9"/>
      <c r="E784" s="9"/>
      <c r="F784" s="9"/>
      <c r="G784" s="10"/>
    </row>
    <row r="785" spans="1:7" x14ac:dyDescent="0.25">
      <c r="A785" s="11" t="s">
        <v>9</v>
      </c>
      <c r="B785" s="12">
        <v>20</v>
      </c>
      <c r="C785" s="9" t="s">
        <v>10</v>
      </c>
      <c r="D785" s="13">
        <f>B785</f>
        <v>20</v>
      </c>
      <c r="E785" s="13">
        <f>D785</f>
        <v>20</v>
      </c>
      <c r="F785" s="13">
        <f>E785</f>
        <v>20</v>
      </c>
      <c r="G785" s="49">
        <f>F785</f>
        <v>20</v>
      </c>
    </row>
    <row r="786" spans="1:7" x14ac:dyDescent="0.25">
      <c r="A786" s="11" t="s">
        <v>11</v>
      </c>
      <c r="B786" s="12">
        <v>14</v>
      </c>
      <c r="C786" s="9" t="s">
        <v>12</v>
      </c>
      <c r="D786" s="13">
        <f>$B786</f>
        <v>14</v>
      </c>
      <c r="E786" s="13">
        <f>$B786</f>
        <v>14</v>
      </c>
      <c r="F786" s="13">
        <f>$B786</f>
        <v>14</v>
      </c>
      <c r="G786" s="15">
        <f>$B786</f>
        <v>14</v>
      </c>
    </row>
    <row r="787" spans="1:7" x14ac:dyDescent="0.25">
      <c r="A787" s="11" t="s">
        <v>13</v>
      </c>
      <c r="B787" s="12">
        <v>0</v>
      </c>
      <c r="C787" s="9" t="s">
        <v>14</v>
      </c>
      <c r="D787" s="13">
        <f>$B787</f>
        <v>0</v>
      </c>
      <c r="E787" s="13">
        <f t="shared" ref="E787:G788" si="64">$B787</f>
        <v>0</v>
      </c>
      <c r="F787" s="13">
        <f t="shared" si="64"/>
        <v>0</v>
      </c>
      <c r="G787" s="15">
        <f t="shared" si="64"/>
        <v>0</v>
      </c>
    </row>
    <row r="788" spans="1:7" x14ac:dyDescent="0.25">
      <c r="A788" s="11" t="s">
        <v>15</v>
      </c>
      <c r="B788" s="12">
        <v>15</v>
      </c>
      <c r="C788" s="9" t="s">
        <v>14</v>
      </c>
      <c r="D788" s="13">
        <f>$B788</f>
        <v>15</v>
      </c>
      <c r="E788" s="13">
        <f t="shared" si="64"/>
        <v>15</v>
      </c>
      <c r="F788" s="13">
        <f t="shared" si="64"/>
        <v>15</v>
      </c>
      <c r="G788" s="15">
        <f t="shared" si="64"/>
        <v>15</v>
      </c>
    </row>
    <row r="789" spans="1:7" x14ac:dyDescent="0.25">
      <c r="A789" s="11" t="s">
        <v>16</v>
      </c>
      <c r="B789" s="16">
        <v>24</v>
      </c>
      <c r="C789" s="9" t="s">
        <v>17</v>
      </c>
      <c r="D789" s="13">
        <f>B789</f>
        <v>24</v>
      </c>
      <c r="E789" s="13">
        <f>D789</f>
        <v>24</v>
      </c>
      <c r="F789" s="13">
        <f>E789</f>
        <v>24</v>
      </c>
      <c r="G789" s="15">
        <f>F789</f>
        <v>24</v>
      </c>
    </row>
    <row r="790" spans="1:7" ht="15.75" thickBot="1" x14ac:dyDescent="0.3">
      <c r="A790" s="17" t="s">
        <v>110</v>
      </c>
      <c r="B790" s="18"/>
      <c r="C790" s="19" t="s">
        <v>18</v>
      </c>
      <c r="D790" s="18">
        <f>D786-SUM(D787:D789)-10*LOG10(D785/1)</f>
        <v>-38.010299956639813</v>
      </c>
      <c r="E790" s="18">
        <f>E786-SUM(E787:E789)-10*LOG10(E785/1)</f>
        <v>-38.010299956639813</v>
      </c>
      <c r="F790" s="18">
        <f>F786-SUM(F787:F789)-10*LOG10(F785/1)</f>
        <v>-38.010299956639813</v>
      </c>
      <c r="G790" s="32">
        <f>G786-SUM(G787:G789)-10*LOG10(G785/1)</f>
        <v>-38.010299956639813</v>
      </c>
    </row>
    <row r="791" spans="1:7" ht="15.75" thickBot="1" x14ac:dyDescent="0.3">
      <c r="A791" s="20"/>
      <c r="B791" s="21"/>
      <c r="C791" s="22"/>
      <c r="D791" s="23"/>
      <c r="E791" s="24"/>
      <c r="F791" s="25"/>
      <c r="G791" s="1"/>
    </row>
    <row r="792" spans="1:7" x14ac:dyDescent="0.25">
      <c r="A792" s="26" t="s">
        <v>59</v>
      </c>
      <c r="B792" s="27"/>
      <c r="C792" s="28"/>
      <c r="D792" s="27"/>
      <c r="E792" s="27"/>
      <c r="F792" s="27"/>
      <c r="G792" s="29"/>
    </row>
    <row r="793" spans="1:7" x14ac:dyDescent="0.25">
      <c r="A793" s="7" t="s">
        <v>19</v>
      </c>
      <c r="B793" s="82">
        <v>3</v>
      </c>
      <c r="C793" s="9" t="s">
        <v>10</v>
      </c>
      <c r="D793" s="37">
        <f t="shared" ref="D793:G795" si="65">$B793</f>
        <v>3</v>
      </c>
      <c r="E793" s="37">
        <f t="shared" si="65"/>
        <v>3</v>
      </c>
      <c r="F793" s="37">
        <f t="shared" si="65"/>
        <v>3</v>
      </c>
      <c r="G793" s="38">
        <f t="shared" si="65"/>
        <v>3</v>
      </c>
    </row>
    <row r="794" spans="1:7" x14ac:dyDescent="0.25">
      <c r="A794" s="11" t="s">
        <v>20</v>
      </c>
      <c r="B794" s="82">
        <v>-92</v>
      </c>
      <c r="C794" s="9" t="s">
        <v>12</v>
      </c>
      <c r="D794" s="13">
        <f t="shared" si="65"/>
        <v>-92</v>
      </c>
      <c r="E794" s="13">
        <f t="shared" si="65"/>
        <v>-92</v>
      </c>
      <c r="F794" s="13">
        <f t="shared" si="65"/>
        <v>-92</v>
      </c>
      <c r="G794" s="15">
        <f t="shared" si="65"/>
        <v>-92</v>
      </c>
    </row>
    <row r="795" spans="1:7" x14ac:dyDescent="0.25">
      <c r="A795" s="11" t="s">
        <v>21</v>
      </c>
      <c r="B795" s="82">
        <v>0</v>
      </c>
      <c r="C795" s="9" t="s">
        <v>17</v>
      </c>
      <c r="D795" s="13">
        <f t="shared" si="65"/>
        <v>0</v>
      </c>
      <c r="E795" s="13">
        <f t="shared" si="65"/>
        <v>0</v>
      </c>
      <c r="F795" s="13">
        <f t="shared" si="65"/>
        <v>0</v>
      </c>
      <c r="G795" s="15">
        <f t="shared" si="65"/>
        <v>0</v>
      </c>
    </row>
    <row r="796" spans="1:7" ht="15.75" thickBot="1" x14ac:dyDescent="0.3">
      <c r="A796" s="17" t="s">
        <v>63</v>
      </c>
      <c r="B796" s="31"/>
      <c r="C796" s="19" t="s">
        <v>18</v>
      </c>
      <c r="D796" s="18">
        <f>D794-10*LOG(D793,10)-D795</f>
        <v>-96.771212547196626</v>
      </c>
      <c r="E796" s="18">
        <f>E794-10*LOG(E793,10)-E795</f>
        <v>-96.771212547196626</v>
      </c>
      <c r="F796" s="18">
        <f>F794-10*LOG(F793,10)-F795</f>
        <v>-96.771212547196626</v>
      </c>
      <c r="G796" s="32">
        <f>G794-10*LOG(G793,10)-G795</f>
        <v>-96.771212547196626</v>
      </c>
    </row>
    <row r="797" spans="1:7" ht="15.75" thickBot="1" x14ac:dyDescent="0.3">
      <c r="A797" s="20"/>
      <c r="B797" s="23"/>
      <c r="C797" s="22"/>
      <c r="D797" s="23"/>
      <c r="E797" s="24"/>
      <c r="F797" s="25"/>
      <c r="G797" s="1"/>
    </row>
    <row r="798" spans="1:7" x14ac:dyDescent="0.25">
      <c r="A798" s="26" t="s">
        <v>22</v>
      </c>
      <c r="B798" s="33"/>
      <c r="C798" s="34"/>
      <c r="D798" s="33"/>
      <c r="E798" s="33"/>
      <c r="F798" s="33"/>
      <c r="G798" s="29"/>
    </row>
    <row r="799" spans="1:7" x14ac:dyDescent="0.25">
      <c r="A799" s="11" t="s">
        <v>23</v>
      </c>
      <c r="B799" s="35"/>
      <c r="C799" s="36"/>
      <c r="D799" s="37">
        <v>2</v>
      </c>
      <c r="E799" s="37">
        <v>2</v>
      </c>
      <c r="F799" s="37">
        <v>2</v>
      </c>
      <c r="G799" s="38">
        <v>2</v>
      </c>
    </row>
    <row r="800" spans="1:7" x14ac:dyDescent="0.25">
      <c r="A800" s="11" t="s">
        <v>24</v>
      </c>
      <c r="B800" s="35"/>
      <c r="C800" s="36"/>
      <c r="D800" s="13">
        <v>64</v>
      </c>
      <c r="E800" s="13">
        <v>128</v>
      </c>
      <c r="F800" s="13">
        <v>256</v>
      </c>
      <c r="G800" s="15">
        <v>15</v>
      </c>
    </row>
    <row r="801" spans="1:7" x14ac:dyDescent="0.25">
      <c r="A801" s="11" t="s">
        <v>25</v>
      </c>
      <c r="B801" s="35"/>
      <c r="C801" s="36"/>
      <c r="D801" s="37">
        <v>3.8</v>
      </c>
      <c r="E801" s="37">
        <v>3.3</v>
      </c>
      <c r="F801" s="37">
        <v>2.8</v>
      </c>
      <c r="G801" s="38">
        <v>2.7</v>
      </c>
    </row>
    <row r="802" spans="1:7" x14ac:dyDescent="0.25">
      <c r="A802" s="11" t="s">
        <v>26</v>
      </c>
      <c r="B802" s="35"/>
      <c r="C802" s="36"/>
      <c r="D802" s="13">
        <v>128</v>
      </c>
      <c r="E802" s="13">
        <v>256</v>
      </c>
      <c r="F802" s="13">
        <v>1024</v>
      </c>
      <c r="G802" s="15">
        <v>1024</v>
      </c>
    </row>
    <row r="803" spans="1:7" ht="15.75" thickBot="1" x14ac:dyDescent="0.3">
      <c r="A803" s="39" t="s">
        <v>27</v>
      </c>
      <c r="B803" s="18"/>
      <c r="C803" s="19"/>
      <c r="D803" s="40">
        <v>4.3</v>
      </c>
      <c r="E803" s="40">
        <v>3.8</v>
      </c>
      <c r="F803" s="40">
        <v>3.3</v>
      </c>
      <c r="G803" s="41">
        <v>2.7</v>
      </c>
    </row>
    <row r="804" spans="1:7" ht="15.75" thickBot="1" x14ac:dyDescent="0.3">
      <c r="A804" s="1"/>
      <c r="B804" s="1"/>
      <c r="C804" s="1"/>
      <c r="D804" s="1"/>
      <c r="E804" s="1"/>
      <c r="F804" s="1"/>
      <c r="G804" s="1"/>
    </row>
    <row r="805" spans="1:7" x14ac:dyDescent="0.25">
      <c r="A805" s="26" t="s">
        <v>28</v>
      </c>
      <c r="B805" s="27"/>
      <c r="C805" s="28"/>
      <c r="D805" s="27"/>
      <c r="E805" s="27"/>
      <c r="F805" s="27"/>
      <c r="G805" s="29"/>
    </row>
    <row r="806" spans="1:7" x14ac:dyDescent="0.25">
      <c r="A806" s="11" t="s">
        <v>29</v>
      </c>
      <c r="B806" s="12">
        <v>6</v>
      </c>
      <c r="C806" s="9" t="s">
        <v>14</v>
      </c>
      <c r="D806" s="13">
        <f>$B$27</f>
        <v>6</v>
      </c>
      <c r="E806" s="13">
        <f>$B$27</f>
        <v>6</v>
      </c>
      <c r="F806" s="13">
        <f>$B$27</f>
        <v>6</v>
      </c>
      <c r="G806" s="15">
        <f>$B$27</f>
        <v>6</v>
      </c>
    </row>
    <row r="807" spans="1:7" x14ac:dyDescent="0.25">
      <c r="A807" s="7" t="s">
        <v>30</v>
      </c>
      <c r="B807" s="35"/>
      <c r="C807" s="36" t="s">
        <v>18</v>
      </c>
      <c r="D807" s="35">
        <f>D796-D806</f>
        <v>-102.77121254719663</v>
      </c>
      <c r="E807" s="35">
        <f>E796-E806</f>
        <v>-102.77121254719663</v>
      </c>
      <c r="F807" s="35">
        <f>F796-F806</f>
        <v>-102.77121254719663</v>
      </c>
      <c r="G807" s="42">
        <f>G796-G806</f>
        <v>-102.77121254719663</v>
      </c>
    </row>
    <row r="808" spans="1:7" x14ac:dyDescent="0.25">
      <c r="A808" s="11" t="s">
        <v>98</v>
      </c>
      <c r="B808" s="8"/>
      <c r="C808" s="9"/>
      <c r="D808" s="13"/>
      <c r="E808" s="13"/>
      <c r="F808" s="13"/>
      <c r="G808" s="15"/>
    </row>
    <row r="809" spans="1:7" x14ac:dyDescent="0.25">
      <c r="A809" s="43" t="s">
        <v>32</v>
      </c>
      <c r="B809" s="44"/>
      <c r="C809" s="9" t="s">
        <v>18</v>
      </c>
      <c r="D809" s="13">
        <f>D807-D789</f>
        <v>-126.77121254719663</v>
      </c>
      <c r="E809" s="13">
        <f>E807-E789</f>
        <v>-126.77121254719663</v>
      </c>
      <c r="F809" s="13">
        <f>F807-F789</f>
        <v>-126.77121254719663</v>
      </c>
      <c r="G809" s="15">
        <f>G807-G789</f>
        <v>-126.77121254719663</v>
      </c>
    </row>
    <row r="810" spans="1:7" x14ac:dyDescent="0.25">
      <c r="A810" s="7" t="s">
        <v>39</v>
      </c>
      <c r="B810" s="13"/>
      <c r="C810" s="47" t="s">
        <v>14</v>
      </c>
      <c r="D810" s="35">
        <f>-D809+D790</f>
        <v>88.760912590556813</v>
      </c>
      <c r="E810" s="35">
        <f>-E809+E790</f>
        <v>88.760912590556813</v>
      </c>
      <c r="F810" s="35">
        <f>-F809+F790</f>
        <v>88.760912590556813</v>
      </c>
      <c r="G810" s="42">
        <f>-G809+G790</f>
        <v>88.760912590556813</v>
      </c>
    </row>
    <row r="811" spans="1:7" x14ac:dyDescent="0.25">
      <c r="A811" s="11" t="s">
        <v>33</v>
      </c>
      <c r="B811" s="8"/>
      <c r="C811" s="48" t="s">
        <v>14</v>
      </c>
      <c r="D811" s="13">
        <f>-10*D799*LOG(0.3/(4*PI()*D800*$B$3),10)</f>
        <v>83.908488987370035</v>
      </c>
      <c r="E811" s="13">
        <f>-10*E799*LOG(0.3/(4*PI()*E800*$B$3),10)</f>
        <v>89.929088900649646</v>
      </c>
      <c r="F811" s="13">
        <f>-10*F799*LOG(0.3/(4*PI()*F800*$B$3),10)</f>
        <v>95.949688813929271</v>
      </c>
      <c r="G811" s="15">
        <f>-10*G799*LOG(0.3/(4*PI()*G800*$B$3),10)</f>
        <v>71.306714688805911</v>
      </c>
    </row>
    <row r="812" spans="1:7" x14ac:dyDescent="0.25">
      <c r="A812" s="11" t="s">
        <v>41</v>
      </c>
      <c r="B812" s="8"/>
      <c r="C812" s="48" t="s">
        <v>14</v>
      </c>
      <c r="D812" s="13">
        <f>-D810+D811</f>
        <v>-4.8524236031867787</v>
      </c>
      <c r="E812" s="13">
        <f>-E810+E811</f>
        <v>1.1681763100928322</v>
      </c>
      <c r="F812" s="13">
        <f>-F810+F811</f>
        <v>7.1887762233724573</v>
      </c>
      <c r="G812" s="15">
        <f>-G810+G811</f>
        <v>-17.454197901750902</v>
      </c>
    </row>
    <row r="813" spans="1:7" x14ac:dyDescent="0.25">
      <c r="A813" s="11" t="s">
        <v>34</v>
      </c>
      <c r="B813" s="8"/>
      <c r="C813" s="48" t="s">
        <v>14</v>
      </c>
      <c r="D813" s="13">
        <f>D811+10*D801*LOG(D802/D800,10)</f>
        <v>95.347628822601322</v>
      </c>
      <c r="E813" s="13">
        <f>E811+10*E801*LOG(E802/E800,10)</f>
        <v>99.863078757561027</v>
      </c>
      <c r="F813" s="13">
        <f>F811+10*F801*LOG(F802/F800,10)</f>
        <v>112.80736857111222</v>
      </c>
      <c r="G813" s="15">
        <f>G811+10*G801*LOG(G802/G800,10)</f>
        <v>120.83034952357744</v>
      </c>
    </row>
    <row r="814" spans="1:7" x14ac:dyDescent="0.25">
      <c r="A814" s="11" t="s">
        <v>41</v>
      </c>
      <c r="B814" s="8"/>
      <c r="C814" s="48" t="s">
        <v>14</v>
      </c>
      <c r="D814" s="13">
        <f>-D810+D813</f>
        <v>6.586716232044509</v>
      </c>
      <c r="E814" s="13">
        <f>-E810+E813</f>
        <v>11.102166167004214</v>
      </c>
      <c r="F814" s="13">
        <f>-F810+F813</f>
        <v>24.046455980555407</v>
      </c>
      <c r="G814" s="15">
        <f>-G810+G813</f>
        <v>32.069436933020626</v>
      </c>
    </row>
    <row r="815" spans="1:7" ht="18" x14ac:dyDescent="0.25">
      <c r="A815" s="7" t="s">
        <v>99</v>
      </c>
      <c r="B815" s="44"/>
      <c r="C815" s="47" t="s">
        <v>14</v>
      </c>
      <c r="D815" s="56">
        <f>IF(D814&lt;0,D$23*POWER(10,-D814/(10*D$24)),IF(D812&lt;0,D$21*POWER(10,-D812/(10*D$22)),0.3*POWER(10,D810/(10*D$20))/(4*PI()*$B$3)))</f>
        <v>85.876696953415305</v>
      </c>
      <c r="E815" s="56">
        <f>IF(E814&lt;0,E$23*POWER(10,-E814/(10*E$24)),IF(E812&lt;0,E$21*POWER(10,-E812/(10*E$22)),0.3*POWER(10,E810/(10*E$20))/(4*PI()*$B$3)))</f>
        <v>111.89254555102241</v>
      </c>
      <c r="F815" s="56">
        <f>IF(F814&lt;0,F$23*POWER(10,-F814/(10*F$24)),IF(F812&lt;0,F$21*POWER(10,-F812/(10*F$22)),0.3*POWER(10,F810/(10*F$20))/(4*PI()*$B$3)))</f>
        <v>111.89254555102241</v>
      </c>
      <c r="G815" s="57">
        <f>IF(G814&lt;0,G$23*POWER(10,-G814/(10*G$24)),IF(G812&lt;0,G$21*POWER(10,-G812/(10*G$22)),0.3*POWER(10,G810/(10*G$20))/(4*PI()*$B$3)))</f>
        <v>66.457352063551056</v>
      </c>
    </row>
    <row r="816" spans="1:7" x14ac:dyDescent="0.25">
      <c r="A816" s="11" t="s">
        <v>100</v>
      </c>
      <c r="B816" s="8"/>
      <c r="C816" s="9"/>
      <c r="D816" s="13"/>
      <c r="E816" s="13"/>
      <c r="F816" s="13"/>
      <c r="G816" s="15"/>
    </row>
    <row r="817" spans="1:7" x14ac:dyDescent="0.25">
      <c r="A817" s="11" t="s">
        <v>40</v>
      </c>
      <c r="B817" s="16">
        <v>30</v>
      </c>
      <c r="C817" s="48" t="s">
        <v>14</v>
      </c>
      <c r="D817" s="13">
        <f>$B817</f>
        <v>30</v>
      </c>
      <c r="E817" s="13">
        <f>$B817</f>
        <v>30</v>
      </c>
      <c r="F817" s="13">
        <f>$B817</f>
        <v>30</v>
      </c>
      <c r="G817" s="15">
        <f>$B817</f>
        <v>30</v>
      </c>
    </row>
    <row r="818" spans="1:7" x14ac:dyDescent="0.25">
      <c r="A818" s="43" t="s">
        <v>32</v>
      </c>
      <c r="B818" s="8"/>
      <c r="C818" s="48" t="s">
        <v>18</v>
      </c>
      <c r="D818" s="13">
        <f>D809+D817</f>
        <v>-96.771212547196626</v>
      </c>
      <c r="E818" s="13">
        <f>E809+E817</f>
        <v>-96.771212547196626</v>
      </c>
      <c r="F818" s="13">
        <f>F809+F817</f>
        <v>-96.771212547196626</v>
      </c>
      <c r="G818" s="15">
        <f>G809+G817</f>
        <v>-96.771212547196626</v>
      </c>
    </row>
    <row r="819" spans="1:7" x14ac:dyDescent="0.25">
      <c r="A819" s="7" t="s">
        <v>39</v>
      </c>
      <c r="B819" s="45"/>
      <c r="C819" s="47" t="s">
        <v>14</v>
      </c>
      <c r="D819" s="35">
        <f>-D818+D790</f>
        <v>58.760912590556813</v>
      </c>
      <c r="E819" s="35">
        <f>-E818+E790</f>
        <v>58.760912590556813</v>
      </c>
      <c r="F819" s="35">
        <f>-F818+F790</f>
        <v>58.760912590556813</v>
      </c>
      <c r="G819" s="42">
        <f>-G818+G790</f>
        <v>58.760912590556813</v>
      </c>
    </row>
    <row r="820" spans="1:7" x14ac:dyDescent="0.25">
      <c r="A820" s="11" t="s">
        <v>33</v>
      </c>
      <c r="B820" s="8"/>
      <c r="C820" s="48" t="s">
        <v>14</v>
      </c>
      <c r="D820" s="13">
        <f>-10*D$20*LOG(0.3/(4*PI()*D$21*$B$3),10)</f>
        <v>83.908488987370035</v>
      </c>
      <c r="E820" s="13">
        <f>-10*E$20*LOG(0.3/(4*PI()*E$21*$B$3),10)</f>
        <v>89.929088900649646</v>
      </c>
      <c r="F820" s="13">
        <f>-10*F$20*LOG(0.3/(4*PI()*F$21*$B$3),10)</f>
        <v>95.949688813929271</v>
      </c>
      <c r="G820" s="15">
        <f>-10*G$20*LOG(0.3/(4*PI()*G$21*$B$3),10)</f>
        <v>71.306714688805911</v>
      </c>
    </row>
    <row r="821" spans="1:7" x14ac:dyDescent="0.25">
      <c r="A821" s="11" t="s">
        <v>41</v>
      </c>
      <c r="B821" s="8"/>
      <c r="C821" s="48" t="s">
        <v>14</v>
      </c>
      <c r="D821" s="13">
        <f>-D819+D820</f>
        <v>25.147576396813221</v>
      </c>
      <c r="E821" s="13">
        <f>-E819+E820</f>
        <v>31.168176310092832</v>
      </c>
      <c r="F821" s="13">
        <f>-F819+F820</f>
        <v>37.188776223372457</v>
      </c>
      <c r="G821" s="15">
        <f>-G819+G820</f>
        <v>12.545802098249098</v>
      </c>
    </row>
    <row r="822" spans="1:7" x14ac:dyDescent="0.25">
      <c r="A822" s="11" t="s">
        <v>34</v>
      </c>
      <c r="B822" s="8"/>
      <c r="C822" s="48" t="s">
        <v>14</v>
      </c>
      <c r="D822" s="13">
        <f>D820+10*D$22*LOG(D$23/D$21,10)</f>
        <v>95.347628822601322</v>
      </c>
      <c r="E822" s="13">
        <f>E820+10*E$22*LOG(E$23/E$21,10)</f>
        <v>99.863078757561027</v>
      </c>
      <c r="F822" s="13">
        <f>F820+10*F$22*LOG(F$23/F$21,10)</f>
        <v>112.80736857111222</v>
      </c>
      <c r="G822" s="15">
        <f>G820+10*G$22*LOG(G$23/G$21,10)</f>
        <v>120.83034952357744</v>
      </c>
    </row>
    <row r="823" spans="1:7" x14ac:dyDescent="0.25">
      <c r="A823" s="11" t="s">
        <v>41</v>
      </c>
      <c r="B823" s="8"/>
      <c r="C823" s="48" t="s">
        <v>14</v>
      </c>
      <c r="D823" s="13">
        <f>-D819+D822</f>
        <v>36.586716232044509</v>
      </c>
      <c r="E823" s="13">
        <f>-E819+E822</f>
        <v>41.102166167004214</v>
      </c>
      <c r="F823" s="13">
        <f>-F819+F822</f>
        <v>54.046455980555407</v>
      </c>
      <c r="G823" s="15">
        <f>-G819+G822</f>
        <v>62.069436933020626</v>
      </c>
    </row>
    <row r="824" spans="1:7" ht="18.75" thickBot="1" x14ac:dyDescent="0.3">
      <c r="A824" s="17" t="s">
        <v>101</v>
      </c>
      <c r="B824" s="46"/>
      <c r="C824" s="55" t="s">
        <v>38</v>
      </c>
      <c r="D824" s="58">
        <f>IF(D823&lt;0,D$23*POWER(10,-D823/(10*D$24)),IF(D821&lt;0,D$21*POWER(10,-D821/(10*D$22)),0.3*POWER(10,D819/(10*D$20))/(4*PI()*$B$3)))</f>
        <v>3.5383529713537092</v>
      </c>
      <c r="E824" s="58">
        <f>IF(E823&lt;0,E$23*POWER(10,-E823/(10*E$24)),IF(E821&lt;0,E$21*POWER(10,-E821/(10*E$22)),0.3*POWER(10,E819/(10*E$20))/(4*PI()*$B$3)))</f>
        <v>3.5383529713537092</v>
      </c>
      <c r="F824" s="58">
        <f>IF(F823&lt;0,F$23*POWER(10,-F823/(10*F$24)),IF(F821&lt;0,F$21*POWER(10,-F821/(10*F$22)),0.3*POWER(10,F819/(10*F$20))/(4*PI()*$B$3)))</f>
        <v>3.5383529713537092</v>
      </c>
      <c r="G824" s="59">
        <f>IF(G823&lt;0,G$23*POWER(10,-G823/(10*G$24)),IF(G821&lt;0,G$21*POWER(10,-G821/(10*G$22)),0.3*POWER(10,G819/(10*G$20))/(4*PI()*$B$3)))</f>
        <v>3.5383529713537092</v>
      </c>
    </row>
    <row r="825" spans="1:7" ht="18" x14ac:dyDescent="0.25">
      <c r="A825" s="53"/>
      <c r="B825" s="52"/>
      <c r="C825" s="62"/>
      <c r="D825" s="63"/>
      <c r="E825" s="63"/>
      <c r="F825" s="63"/>
      <c r="G825" s="63"/>
    </row>
    <row r="826" spans="1:7" ht="18" x14ac:dyDescent="0.25">
      <c r="A826" s="53" t="s">
        <v>130</v>
      </c>
      <c r="B826" s="52"/>
      <c r="C826" s="53"/>
      <c r="D826" s="63"/>
      <c r="E826" s="63"/>
      <c r="F826" s="63"/>
      <c r="G826" s="63"/>
    </row>
    <row r="827" spans="1:7" ht="15.75" thickBot="1" x14ac:dyDescent="0.3">
      <c r="A827" s="1" t="s">
        <v>0</v>
      </c>
      <c r="B827" s="1">
        <v>5.85</v>
      </c>
      <c r="C827" s="1"/>
      <c r="D827" s="1" t="s">
        <v>1</v>
      </c>
      <c r="E827" s="1">
        <f>300000000/B827/10^9</f>
        <v>5.1282051282051287E-2</v>
      </c>
      <c r="F827" s="1"/>
      <c r="G827" s="1"/>
    </row>
    <row r="828" spans="1:7" x14ac:dyDescent="0.25">
      <c r="A828" s="2" t="s">
        <v>2</v>
      </c>
      <c r="B828" s="3" t="s">
        <v>3</v>
      </c>
      <c r="C828" s="3" t="s">
        <v>4</v>
      </c>
      <c r="D828" s="4" t="s">
        <v>5</v>
      </c>
      <c r="E828" s="4" t="s">
        <v>6</v>
      </c>
      <c r="F828" s="5" t="s">
        <v>7</v>
      </c>
      <c r="G828" s="6" t="s">
        <v>8</v>
      </c>
    </row>
    <row r="829" spans="1:7" x14ac:dyDescent="0.25">
      <c r="A829" s="7" t="s">
        <v>102</v>
      </c>
      <c r="B829" s="8"/>
      <c r="C829" s="9"/>
      <c r="D829" s="9"/>
      <c r="E829" s="9"/>
      <c r="F829" s="9"/>
      <c r="G829" s="10"/>
    </row>
    <row r="830" spans="1:7" x14ac:dyDescent="0.25">
      <c r="A830" s="11" t="s">
        <v>9</v>
      </c>
      <c r="B830" s="12">
        <v>20</v>
      </c>
      <c r="C830" s="9" t="s">
        <v>10</v>
      </c>
      <c r="D830" s="13">
        <f>B830</f>
        <v>20</v>
      </c>
      <c r="E830" s="13">
        <f>D830</f>
        <v>20</v>
      </c>
      <c r="F830" s="13">
        <f>E830</f>
        <v>20</v>
      </c>
      <c r="G830" s="49">
        <f>F830</f>
        <v>20</v>
      </c>
    </row>
    <row r="831" spans="1:7" x14ac:dyDescent="0.25">
      <c r="A831" s="11" t="s">
        <v>11</v>
      </c>
      <c r="B831" s="12">
        <v>14</v>
      </c>
      <c r="C831" s="9" t="s">
        <v>12</v>
      </c>
      <c r="D831" s="13">
        <f>$B831</f>
        <v>14</v>
      </c>
      <c r="E831" s="13">
        <f>$B831</f>
        <v>14</v>
      </c>
      <c r="F831" s="13">
        <f>$B831</f>
        <v>14</v>
      </c>
      <c r="G831" s="15">
        <f>$B831</f>
        <v>14</v>
      </c>
    </row>
    <row r="832" spans="1:7" x14ac:dyDescent="0.25">
      <c r="A832" s="11" t="s">
        <v>13</v>
      </c>
      <c r="B832" s="12">
        <v>0</v>
      </c>
      <c r="C832" s="9" t="s">
        <v>14</v>
      </c>
      <c r="D832" s="13">
        <f>$B832</f>
        <v>0</v>
      </c>
      <c r="E832" s="13">
        <f t="shared" ref="E832:G833" si="66">$B832</f>
        <v>0</v>
      </c>
      <c r="F832" s="13">
        <f t="shared" si="66"/>
        <v>0</v>
      </c>
      <c r="G832" s="15">
        <f t="shared" si="66"/>
        <v>0</v>
      </c>
    </row>
    <row r="833" spans="1:7" x14ac:dyDescent="0.25">
      <c r="A833" s="11" t="s">
        <v>15</v>
      </c>
      <c r="B833" s="12">
        <v>15</v>
      </c>
      <c r="C833" s="9" t="s">
        <v>14</v>
      </c>
      <c r="D833" s="13">
        <f>$B833</f>
        <v>15</v>
      </c>
      <c r="E833" s="13">
        <f t="shared" si="66"/>
        <v>15</v>
      </c>
      <c r="F833" s="13">
        <f t="shared" si="66"/>
        <v>15</v>
      </c>
      <c r="G833" s="15">
        <f t="shared" si="66"/>
        <v>15</v>
      </c>
    </row>
    <row r="834" spans="1:7" x14ac:dyDescent="0.25">
      <c r="A834" s="11" t="s">
        <v>16</v>
      </c>
      <c r="B834" s="16">
        <v>24</v>
      </c>
      <c r="C834" s="9" t="s">
        <v>17</v>
      </c>
      <c r="D834" s="13">
        <f>B834</f>
        <v>24</v>
      </c>
      <c r="E834" s="13">
        <f>D834</f>
        <v>24</v>
      </c>
      <c r="F834" s="13">
        <f>E834</f>
        <v>24</v>
      </c>
      <c r="G834" s="15">
        <f>F834</f>
        <v>24</v>
      </c>
    </row>
    <row r="835" spans="1:7" ht="15.75" thickBot="1" x14ac:dyDescent="0.3">
      <c r="A835" s="17" t="s">
        <v>110</v>
      </c>
      <c r="B835" s="18"/>
      <c r="C835" s="19" t="s">
        <v>18</v>
      </c>
      <c r="D835" s="18">
        <f>D831-SUM(D832:D834)-10*LOG10(D830/1)</f>
        <v>-38.010299956639813</v>
      </c>
      <c r="E835" s="18">
        <f>E831-SUM(E832:E834)-10*LOG10(E830/1)</f>
        <v>-38.010299956639813</v>
      </c>
      <c r="F835" s="18">
        <f>F831-SUM(F832:F834)-10*LOG10(F830/1)</f>
        <v>-38.010299956639813</v>
      </c>
      <c r="G835" s="32">
        <f>G831-SUM(G832:G834)-10*LOG10(G830/1)</f>
        <v>-38.010299956639813</v>
      </c>
    </row>
    <row r="836" spans="1:7" ht="15.75" thickBot="1" x14ac:dyDescent="0.3">
      <c r="A836" s="20"/>
      <c r="B836" s="21"/>
      <c r="C836" s="22"/>
      <c r="D836" s="23"/>
      <c r="E836" s="24"/>
      <c r="F836" s="25"/>
      <c r="G836" s="1"/>
    </row>
    <row r="837" spans="1:7" x14ac:dyDescent="0.25">
      <c r="A837" s="26" t="s">
        <v>58</v>
      </c>
      <c r="B837" s="27"/>
      <c r="C837" s="28"/>
      <c r="D837" s="27"/>
      <c r="E837" s="27"/>
      <c r="F837" s="27"/>
      <c r="G837" s="29"/>
    </row>
    <row r="838" spans="1:7" x14ac:dyDescent="0.25">
      <c r="A838" s="7" t="s">
        <v>19</v>
      </c>
      <c r="B838" s="82">
        <v>20</v>
      </c>
      <c r="C838" s="9" t="s">
        <v>10</v>
      </c>
      <c r="D838" s="37">
        <f t="shared" ref="D838:G840" si="67">$B838</f>
        <v>20</v>
      </c>
      <c r="E838" s="37">
        <f t="shared" si="67"/>
        <v>20</v>
      </c>
      <c r="F838" s="37">
        <f t="shared" si="67"/>
        <v>20</v>
      </c>
      <c r="G838" s="38">
        <f t="shared" si="67"/>
        <v>20</v>
      </c>
    </row>
    <row r="839" spans="1:7" x14ac:dyDescent="0.25">
      <c r="A839" s="11" t="s">
        <v>20</v>
      </c>
      <c r="B839" s="82">
        <v>-88</v>
      </c>
      <c r="C839" s="9" t="s">
        <v>12</v>
      </c>
      <c r="D839" s="13">
        <f t="shared" si="67"/>
        <v>-88</v>
      </c>
      <c r="E839" s="13">
        <f t="shared" si="67"/>
        <v>-88</v>
      </c>
      <c r="F839" s="13">
        <f t="shared" si="67"/>
        <v>-88</v>
      </c>
      <c r="G839" s="15">
        <f t="shared" si="67"/>
        <v>-88</v>
      </c>
    </row>
    <row r="840" spans="1:7" x14ac:dyDescent="0.25">
      <c r="A840" s="11" t="s">
        <v>21</v>
      </c>
      <c r="B840" s="82">
        <v>0</v>
      </c>
      <c r="C840" s="9" t="s">
        <v>17</v>
      </c>
      <c r="D840" s="13">
        <f t="shared" si="67"/>
        <v>0</v>
      </c>
      <c r="E840" s="13">
        <f t="shared" si="67"/>
        <v>0</v>
      </c>
      <c r="F840" s="13">
        <f t="shared" si="67"/>
        <v>0</v>
      </c>
      <c r="G840" s="15">
        <f t="shared" si="67"/>
        <v>0</v>
      </c>
    </row>
    <row r="841" spans="1:7" ht="15.75" thickBot="1" x14ac:dyDescent="0.3">
      <c r="A841" s="17" t="s">
        <v>63</v>
      </c>
      <c r="B841" s="31"/>
      <c r="C841" s="19" t="s">
        <v>18</v>
      </c>
      <c r="D841" s="18">
        <f>D839-10*LOG(D838,10)-D840</f>
        <v>-101.01029995663981</v>
      </c>
      <c r="E841" s="18">
        <f>E839-10*LOG(E838,10)-E840</f>
        <v>-101.01029995663981</v>
      </c>
      <c r="F841" s="18">
        <f>F839-10*LOG(F838,10)-F840</f>
        <v>-101.01029995663981</v>
      </c>
      <c r="G841" s="32">
        <f>G839-10*LOG(G838,10)-G840</f>
        <v>-101.01029995663981</v>
      </c>
    </row>
    <row r="842" spans="1:7" ht="15.75" thickBot="1" x14ac:dyDescent="0.3">
      <c r="A842" s="20"/>
      <c r="B842" s="23"/>
      <c r="C842" s="22"/>
      <c r="D842" s="23"/>
      <c r="E842" s="24"/>
      <c r="F842" s="25"/>
      <c r="G842" s="1"/>
    </row>
    <row r="843" spans="1:7" x14ac:dyDescent="0.25">
      <c r="A843" s="26" t="s">
        <v>22</v>
      </c>
      <c r="B843" s="33"/>
      <c r="C843" s="34"/>
      <c r="D843" s="33"/>
      <c r="E843" s="33"/>
      <c r="F843" s="33"/>
      <c r="G843" s="29"/>
    </row>
    <row r="844" spans="1:7" x14ac:dyDescent="0.25">
      <c r="A844" s="11" t="s">
        <v>23</v>
      </c>
      <c r="B844" s="35"/>
      <c r="C844" s="36"/>
      <c r="D844" s="37">
        <v>2</v>
      </c>
      <c r="E844" s="37">
        <v>2</v>
      </c>
      <c r="F844" s="37">
        <v>2</v>
      </c>
      <c r="G844" s="38">
        <v>2</v>
      </c>
    </row>
    <row r="845" spans="1:7" x14ac:dyDescent="0.25">
      <c r="A845" s="11" t="s">
        <v>24</v>
      </c>
      <c r="B845" s="35"/>
      <c r="C845" s="36"/>
      <c r="D845" s="13">
        <v>64</v>
      </c>
      <c r="E845" s="13">
        <v>128</v>
      </c>
      <c r="F845" s="13">
        <v>256</v>
      </c>
      <c r="G845" s="15">
        <v>15</v>
      </c>
    </row>
    <row r="846" spans="1:7" x14ac:dyDescent="0.25">
      <c r="A846" s="11" t="s">
        <v>25</v>
      </c>
      <c r="B846" s="35"/>
      <c r="C846" s="36"/>
      <c r="D846" s="37">
        <v>3.8</v>
      </c>
      <c r="E846" s="37">
        <v>3.3</v>
      </c>
      <c r="F846" s="37">
        <v>2.8</v>
      </c>
      <c r="G846" s="38">
        <v>2.7</v>
      </c>
    </row>
    <row r="847" spans="1:7" x14ac:dyDescent="0.25">
      <c r="A847" s="11" t="s">
        <v>26</v>
      </c>
      <c r="B847" s="35"/>
      <c r="C847" s="36"/>
      <c r="D847" s="13">
        <v>128</v>
      </c>
      <c r="E847" s="13">
        <v>256</v>
      </c>
      <c r="F847" s="13">
        <v>1024</v>
      </c>
      <c r="G847" s="15">
        <v>1024</v>
      </c>
    </row>
    <row r="848" spans="1:7" ht="15.75" thickBot="1" x14ac:dyDescent="0.3">
      <c r="A848" s="39" t="s">
        <v>27</v>
      </c>
      <c r="B848" s="18"/>
      <c r="C848" s="19"/>
      <c r="D848" s="40">
        <v>4.3</v>
      </c>
      <c r="E848" s="40">
        <v>3.8</v>
      </c>
      <c r="F848" s="40">
        <v>3.3</v>
      </c>
      <c r="G848" s="41">
        <v>2.7</v>
      </c>
    </row>
    <row r="849" spans="1:7" ht="15.75" thickBot="1" x14ac:dyDescent="0.3">
      <c r="A849" s="1"/>
      <c r="B849" s="1"/>
      <c r="C849" s="1"/>
      <c r="D849" s="1"/>
      <c r="E849" s="1"/>
      <c r="F849" s="1"/>
      <c r="G849" s="1"/>
    </row>
    <row r="850" spans="1:7" x14ac:dyDescent="0.25">
      <c r="A850" s="26" t="s">
        <v>28</v>
      </c>
      <c r="B850" s="27"/>
      <c r="C850" s="28"/>
      <c r="D850" s="27"/>
      <c r="E850" s="27"/>
      <c r="F850" s="27"/>
      <c r="G850" s="29"/>
    </row>
    <row r="851" spans="1:7" x14ac:dyDescent="0.25">
      <c r="A851" s="11" t="s">
        <v>29</v>
      </c>
      <c r="B851" s="12">
        <v>6</v>
      </c>
      <c r="C851" s="9" t="s">
        <v>14</v>
      </c>
      <c r="D851" s="13">
        <f>$B$27</f>
        <v>6</v>
      </c>
      <c r="E851" s="13">
        <f>$B$27</f>
        <v>6</v>
      </c>
      <c r="F851" s="13">
        <f>$B$27</f>
        <v>6</v>
      </c>
      <c r="G851" s="15">
        <f>$B$27</f>
        <v>6</v>
      </c>
    </row>
    <row r="852" spans="1:7" x14ac:dyDescent="0.25">
      <c r="A852" s="7" t="s">
        <v>30</v>
      </c>
      <c r="B852" s="35"/>
      <c r="C852" s="36" t="s">
        <v>18</v>
      </c>
      <c r="D852" s="35">
        <f>D841-D851</f>
        <v>-107.01029995663981</v>
      </c>
      <c r="E852" s="35">
        <f>E841-E851</f>
        <v>-107.01029995663981</v>
      </c>
      <c r="F852" s="35">
        <f>F841-F851</f>
        <v>-107.01029995663981</v>
      </c>
      <c r="G852" s="42">
        <f>G841-G851</f>
        <v>-107.01029995663981</v>
      </c>
    </row>
    <row r="853" spans="1:7" x14ac:dyDescent="0.25">
      <c r="A853" s="11" t="s">
        <v>98</v>
      </c>
      <c r="B853" s="8"/>
      <c r="C853" s="9"/>
      <c r="D853" s="13"/>
      <c r="E853" s="13"/>
      <c r="F853" s="13"/>
      <c r="G853" s="15"/>
    </row>
    <row r="854" spans="1:7" x14ac:dyDescent="0.25">
      <c r="A854" s="43" t="s">
        <v>32</v>
      </c>
      <c r="B854" s="44"/>
      <c r="C854" s="9" t="s">
        <v>18</v>
      </c>
      <c r="D854" s="13">
        <f>D852-D834</f>
        <v>-131.01029995663981</v>
      </c>
      <c r="E854" s="13">
        <f>E852-E834</f>
        <v>-131.01029995663981</v>
      </c>
      <c r="F854" s="13">
        <f>F852-F834</f>
        <v>-131.01029995663981</v>
      </c>
      <c r="G854" s="15">
        <f>G852-G834</f>
        <v>-131.01029995663981</v>
      </c>
    </row>
    <row r="855" spans="1:7" x14ac:dyDescent="0.25">
      <c r="A855" s="7" t="s">
        <v>39</v>
      </c>
      <c r="B855" s="13"/>
      <c r="C855" s="47" t="s">
        <v>14</v>
      </c>
      <c r="D855" s="35">
        <f>-D854+D835</f>
        <v>93</v>
      </c>
      <c r="E855" s="35">
        <f>-E854+E835</f>
        <v>93</v>
      </c>
      <c r="F855" s="35">
        <f>-F854+F835</f>
        <v>93</v>
      </c>
      <c r="G855" s="42">
        <f>-G854+G835</f>
        <v>93</v>
      </c>
    </row>
    <row r="856" spans="1:7" x14ac:dyDescent="0.25">
      <c r="A856" s="11" t="s">
        <v>33</v>
      </c>
      <c r="B856" s="8"/>
      <c r="C856" s="48" t="s">
        <v>14</v>
      </c>
      <c r="D856" s="13">
        <f>-10*D844*LOG(0.3/(4*PI()*D845*$B$3),10)</f>
        <v>83.908488987370035</v>
      </c>
      <c r="E856" s="13">
        <f>-10*E844*LOG(0.3/(4*PI()*E845*$B$3),10)</f>
        <v>89.929088900649646</v>
      </c>
      <c r="F856" s="13">
        <f>-10*F844*LOG(0.3/(4*PI()*F845*$B$3),10)</f>
        <v>95.949688813929271</v>
      </c>
      <c r="G856" s="15">
        <f>-10*G844*LOG(0.3/(4*PI()*G845*$B$3),10)</f>
        <v>71.306714688805911</v>
      </c>
    </row>
    <row r="857" spans="1:7" x14ac:dyDescent="0.25">
      <c r="A857" s="11" t="s">
        <v>41</v>
      </c>
      <c r="B857" s="8"/>
      <c r="C857" s="48" t="s">
        <v>14</v>
      </c>
      <c r="D857" s="13">
        <f>-D855+D856</f>
        <v>-9.0915110126299652</v>
      </c>
      <c r="E857" s="13">
        <f>-E855+E856</f>
        <v>-3.0709110993503543</v>
      </c>
      <c r="F857" s="13">
        <f>-F855+F856</f>
        <v>2.9496888139292707</v>
      </c>
      <c r="G857" s="15">
        <f>-G855+G856</f>
        <v>-21.693285311194089</v>
      </c>
    </row>
    <row r="858" spans="1:7" x14ac:dyDescent="0.25">
      <c r="A858" s="11" t="s">
        <v>34</v>
      </c>
      <c r="B858" s="8"/>
      <c r="C858" s="48" t="s">
        <v>14</v>
      </c>
      <c r="D858" s="13">
        <f>D856+10*D846*LOG(D847/D845,10)</f>
        <v>95.347628822601322</v>
      </c>
      <c r="E858" s="13">
        <f>E856+10*E846*LOG(E847/E845,10)</f>
        <v>99.863078757561027</v>
      </c>
      <c r="F858" s="13">
        <f>F856+10*F846*LOG(F847/F845,10)</f>
        <v>112.80736857111222</v>
      </c>
      <c r="G858" s="15">
        <f>G856+10*G846*LOG(G847/G845,10)</f>
        <v>120.83034952357744</v>
      </c>
    </row>
    <row r="859" spans="1:7" x14ac:dyDescent="0.25">
      <c r="A859" s="11" t="s">
        <v>41</v>
      </c>
      <c r="B859" s="8"/>
      <c r="C859" s="48" t="s">
        <v>14</v>
      </c>
      <c r="D859" s="13">
        <f>-D855+D858</f>
        <v>2.3476288226013224</v>
      </c>
      <c r="E859" s="13">
        <f>-E855+E858</f>
        <v>6.863078757561027</v>
      </c>
      <c r="F859" s="13">
        <f>-F855+F858</f>
        <v>19.807368571112221</v>
      </c>
      <c r="G859" s="15">
        <f>-G855+G858</f>
        <v>27.830349523577439</v>
      </c>
    </row>
    <row r="860" spans="1:7" ht="18" x14ac:dyDescent="0.25">
      <c r="A860" s="7" t="s">
        <v>99</v>
      </c>
      <c r="B860" s="44"/>
      <c r="C860" s="47" t="s">
        <v>14</v>
      </c>
      <c r="D860" s="56">
        <f>IF(D859&lt;0,D$23*POWER(10,-D859/(10*D$24)),IF(D857&lt;0,D$21*POWER(10,-D857/(10*D$22)),0.3*POWER(10,D855/(10*D$20))/(4*PI()*$B$3)))</f>
        <v>111.02742403344669</v>
      </c>
      <c r="E860" s="56">
        <f>IF(E859&lt;0,E$23*POWER(10,-E859/(10*E$24)),IF(E857&lt;0,E$21*POWER(10,-E857/(10*E$22)),0.3*POWER(10,E855/(10*E$20))/(4*PI()*$B$3)))</f>
        <v>158.58710886709545</v>
      </c>
      <c r="F860" s="56">
        <f>IF(F859&lt;0,F$23*POWER(10,-F859/(10*F$24)),IF(F857&lt;0,F$21*POWER(10,-F857/(10*F$22)),0.3*POWER(10,F855/(10*F$20))/(4*PI()*$B$3)))</f>
        <v>182.28692740735912</v>
      </c>
      <c r="G860" s="57">
        <f>IF(G859&lt;0,G$23*POWER(10,-G859/(10*G$24)),IF(G857&lt;0,G$21*POWER(10,-G857/(10*G$22)),0.3*POWER(10,G855/(10*G$20))/(4*PI()*$B$3)))</f>
        <v>95.399537795601077</v>
      </c>
    </row>
    <row r="861" spans="1:7" x14ac:dyDescent="0.25">
      <c r="A861" s="11" t="s">
        <v>100</v>
      </c>
      <c r="B861" s="8"/>
      <c r="C861" s="9"/>
      <c r="D861" s="13"/>
      <c r="E861" s="13"/>
      <c r="F861" s="13"/>
      <c r="G861" s="15"/>
    </row>
    <row r="862" spans="1:7" x14ac:dyDescent="0.25">
      <c r="A862" s="11" t="s">
        <v>40</v>
      </c>
      <c r="B862" s="16">
        <v>30</v>
      </c>
      <c r="C862" s="48" t="s">
        <v>14</v>
      </c>
      <c r="D862" s="13">
        <f>$B862</f>
        <v>30</v>
      </c>
      <c r="E862" s="13">
        <f>$B862</f>
        <v>30</v>
      </c>
      <c r="F862" s="13">
        <f>$B862</f>
        <v>30</v>
      </c>
      <c r="G862" s="15">
        <f>$B862</f>
        <v>30</v>
      </c>
    </row>
    <row r="863" spans="1:7" x14ac:dyDescent="0.25">
      <c r="A863" s="43" t="s">
        <v>32</v>
      </c>
      <c r="B863" s="8"/>
      <c r="C863" s="48" t="s">
        <v>18</v>
      </c>
      <c r="D863" s="13">
        <f>D854+D862</f>
        <v>-101.01029995663981</v>
      </c>
      <c r="E863" s="13">
        <f>E854+E862</f>
        <v>-101.01029995663981</v>
      </c>
      <c r="F863" s="13">
        <f>F854+F862</f>
        <v>-101.01029995663981</v>
      </c>
      <c r="G863" s="15">
        <f>G854+G862</f>
        <v>-101.01029995663981</v>
      </c>
    </row>
    <row r="864" spans="1:7" x14ac:dyDescent="0.25">
      <c r="A864" s="7" t="s">
        <v>39</v>
      </c>
      <c r="B864" s="45"/>
      <c r="C864" s="47" t="s">
        <v>14</v>
      </c>
      <c r="D864" s="35">
        <f>-D863+D835</f>
        <v>63</v>
      </c>
      <c r="E864" s="35">
        <f>-E863+E835</f>
        <v>63</v>
      </c>
      <c r="F864" s="35">
        <f>-F863+F835</f>
        <v>63</v>
      </c>
      <c r="G864" s="42">
        <f>-G863+G835</f>
        <v>63</v>
      </c>
    </row>
    <row r="865" spans="1:14" x14ac:dyDescent="0.25">
      <c r="A865" s="11" t="s">
        <v>33</v>
      </c>
      <c r="B865" s="8"/>
      <c r="C865" s="48" t="s">
        <v>14</v>
      </c>
      <c r="D865" s="13">
        <f>-10*D$20*LOG(0.3/(4*PI()*D$21*$B$3),10)</f>
        <v>83.908488987370035</v>
      </c>
      <c r="E865" s="13">
        <f>-10*E$20*LOG(0.3/(4*PI()*E$21*$B$3),10)</f>
        <v>89.929088900649646</v>
      </c>
      <c r="F865" s="13">
        <f>-10*F$20*LOG(0.3/(4*PI()*F$21*$B$3),10)</f>
        <v>95.949688813929271</v>
      </c>
      <c r="G865" s="15">
        <f>-10*G$20*LOG(0.3/(4*PI()*G$21*$B$3),10)</f>
        <v>71.306714688805911</v>
      </c>
    </row>
    <row r="866" spans="1:14" x14ac:dyDescent="0.25">
      <c r="A866" s="11" t="s">
        <v>41</v>
      </c>
      <c r="B866" s="8"/>
      <c r="C866" s="48" t="s">
        <v>14</v>
      </c>
      <c r="D866" s="13">
        <f>-D864+D865</f>
        <v>20.908488987370035</v>
      </c>
      <c r="E866" s="13">
        <f>-E864+E865</f>
        <v>26.929088900649646</v>
      </c>
      <c r="F866" s="13">
        <f>-F864+F865</f>
        <v>32.949688813929271</v>
      </c>
      <c r="G866" s="15">
        <f>-G864+G865</f>
        <v>8.3067146888059114</v>
      </c>
    </row>
    <row r="867" spans="1:14" x14ac:dyDescent="0.25">
      <c r="A867" s="11" t="s">
        <v>34</v>
      </c>
      <c r="B867" s="8"/>
      <c r="C867" s="48" t="s">
        <v>14</v>
      </c>
      <c r="D867" s="13">
        <f>D865+10*D$22*LOG(D$23/D$21,10)</f>
        <v>95.347628822601322</v>
      </c>
      <c r="E867" s="13">
        <f>E865+10*E$22*LOG(E$23/E$21,10)</f>
        <v>99.863078757561027</v>
      </c>
      <c r="F867" s="13">
        <f>F865+10*F$22*LOG(F$23/F$21,10)</f>
        <v>112.80736857111222</v>
      </c>
      <c r="G867" s="15">
        <f>G865+10*G$22*LOG(G$23/G$21,10)</f>
        <v>120.83034952357744</v>
      </c>
    </row>
    <row r="868" spans="1:14" x14ac:dyDescent="0.25">
      <c r="A868" s="11" t="s">
        <v>41</v>
      </c>
      <c r="B868" s="8"/>
      <c r="C868" s="48" t="s">
        <v>14</v>
      </c>
      <c r="D868" s="13">
        <f>-D864+D867</f>
        <v>32.347628822601322</v>
      </c>
      <c r="E868" s="13">
        <f>-E864+E867</f>
        <v>36.863078757561027</v>
      </c>
      <c r="F868" s="13">
        <f>-F864+F867</f>
        <v>49.807368571112221</v>
      </c>
      <c r="G868" s="15">
        <f>-G864+G867</f>
        <v>57.830349523577439</v>
      </c>
    </row>
    <row r="869" spans="1:14" ht="18.75" thickBot="1" x14ac:dyDescent="0.3">
      <c r="A869" s="17" t="s">
        <v>101</v>
      </c>
      <c r="B869" s="46"/>
      <c r="C869" s="55" t="s">
        <v>38</v>
      </c>
      <c r="D869" s="58">
        <f>IF(D868&lt;0,D$23*POWER(10,-D868/(10*D$24)),IF(D866&lt;0,D$21*POWER(10,-D866/(10*D$22)),0.3*POWER(10,D864/(10*D$20))/(4*PI()*$B$3)))</f>
        <v>5.7644187828102584</v>
      </c>
      <c r="E869" s="58">
        <f>IF(E868&lt;0,E$23*POWER(10,-E868/(10*E$24)),IF(E866&lt;0,E$21*POWER(10,-E866/(10*E$22)),0.3*POWER(10,E864/(10*E$20))/(4*PI()*$B$3)))</f>
        <v>5.7644187828102584</v>
      </c>
      <c r="F869" s="58">
        <f>IF(F868&lt;0,F$23*POWER(10,-F868/(10*F$24)),IF(F866&lt;0,F$21*POWER(10,-F866/(10*F$22)),0.3*POWER(10,F864/(10*F$20))/(4*PI()*$B$3)))</f>
        <v>5.7644187828102584</v>
      </c>
      <c r="G869" s="59">
        <f>IF(G868&lt;0,G$23*POWER(10,-G868/(10*G$24)),IF(G866&lt;0,G$21*POWER(10,-G866/(10*G$22)),0.3*POWER(10,G864/(10*G$20))/(4*PI()*$B$3)))</f>
        <v>5.7644187828102584</v>
      </c>
    </row>
    <row r="870" spans="1:14" ht="18" x14ac:dyDescent="0.25">
      <c r="A870" s="53"/>
      <c r="B870" s="52"/>
      <c r="C870" s="62"/>
      <c r="D870" s="63"/>
      <c r="E870" s="63"/>
      <c r="F870" s="63"/>
      <c r="G870" s="63"/>
    </row>
    <row r="871" spans="1:14" ht="18" x14ac:dyDescent="0.25">
      <c r="A871" s="53" t="s">
        <v>74</v>
      </c>
      <c r="B871" s="52"/>
      <c r="C871" s="62"/>
      <c r="D871" s="63"/>
      <c r="E871" s="63"/>
      <c r="F871" s="63"/>
      <c r="G871" s="63"/>
    </row>
    <row r="872" spans="1:14" ht="18.75" thickBot="1" x14ac:dyDescent="0.3">
      <c r="A872" s="53" t="s">
        <v>107</v>
      </c>
      <c r="B872" s="52"/>
      <c r="C872" s="62"/>
      <c r="D872" s="63"/>
      <c r="E872" s="63"/>
      <c r="F872" s="63"/>
      <c r="G872" s="63"/>
      <c r="I872" s="101" t="s">
        <v>106</v>
      </c>
    </row>
    <row r="873" spans="1:14" ht="15.75" thickBot="1" x14ac:dyDescent="0.3">
      <c r="A873" s="1" t="s">
        <v>0</v>
      </c>
      <c r="B873" s="1">
        <v>5.85</v>
      </c>
      <c r="C873" s="1"/>
      <c r="D873" s="1" t="s">
        <v>1</v>
      </c>
      <c r="E873" s="1">
        <f>300000000/B873/10^9</f>
        <v>5.1282051282051287E-2</v>
      </c>
      <c r="F873" s="1"/>
      <c r="G873" s="1"/>
      <c r="J873" s="75"/>
      <c r="K873" s="118" t="s">
        <v>128</v>
      </c>
      <c r="L873" s="118"/>
      <c r="M873" s="118"/>
      <c r="N873" s="119"/>
    </row>
    <row r="874" spans="1:14" x14ac:dyDescent="0.25">
      <c r="A874" s="2" t="s">
        <v>2</v>
      </c>
      <c r="B874" s="3" t="s">
        <v>3</v>
      </c>
      <c r="C874" s="3" t="s">
        <v>4</v>
      </c>
      <c r="D874" s="4" t="s">
        <v>5</v>
      </c>
      <c r="E874" s="4" t="s">
        <v>6</v>
      </c>
      <c r="F874" s="5" t="s">
        <v>7</v>
      </c>
      <c r="G874" s="6" t="s">
        <v>8</v>
      </c>
      <c r="J874" s="77"/>
      <c r="K874" s="47" t="s">
        <v>5</v>
      </c>
      <c r="L874" s="47" t="s">
        <v>6</v>
      </c>
      <c r="M874" s="72" t="s">
        <v>7</v>
      </c>
      <c r="N874" s="78" t="s">
        <v>8</v>
      </c>
    </row>
    <row r="875" spans="1:14" x14ac:dyDescent="0.25">
      <c r="A875" s="7" t="s">
        <v>103</v>
      </c>
      <c r="B875" s="8"/>
      <c r="C875" s="9"/>
      <c r="D875" s="9"/>
      <c r="E875" s="9"/>
      <c r="F875" s="9"/>
      <c r="G875" s="10"/>
      <c r="J875" s="110" t="s">
        <v>117</v>
      </c>
      <c r="K875" s="74">
        <f>D906</f>
        <v>5.7439484171226569</v>
      </c>
      <c r="L875" s="74">
        <f t="shared" ref="L875" si="68">E906</f>
        <v>5.7439484171226569</v>
      </c>
      <c r="M875" s="74">
        <f t="shared" ref="M875" si="69">F906</f>
        <v>5.7439484171226569</v>
      </c>
      <c r="N875" s="74">
        <f t="shared" ref="N875" si="70">G906</f>
        <v>5.7439484171226569</v>
      </c>
    </row>
    <row r="876" spans="1:14" x14ac:dyDescent="0.25">
      <c r="A876" s="11" t="s">
        <v>9</v>
      </c>
      <c r="B876" s="12">
        <v>8</v>
      </c>
      <c r="C876" s="9" t="s">
        <v>10</v>
      </c>
      <c r="D876" s="13">
        <f>B876</f>
        <v>8</v>
      </c>
      <c r="E876" s="13">
        <f>D876</f>
        <v>8</v>
      </c>
      <c r="F876" s="13">
        <f>E876</f>
        <v>8</v>
      </c>
      <c r="G876" s="49">
        <f>F876</f>
        <v>8</v>
      </c>
      <c r="J876" s="110" t="s">
        <v>94</v>
      </c>
      <c r="K876" s="74">
        <f>D942</f>
        <v>51.253736161565676</v>
      </c>
      <c r="L876" s="74">
        <f t="shared" ref="L876" si="71">E942</f>
        <v>51.253736161565676</v>
      </c>
      <c r="M876" s="74">
        <f t="shared" ref="M876" si="72">F942</f>
        <v>51.253736161565676</v>
      </c>
      <c r="N876" s="74">
        <f t="shared" ref="N876" si="73">G942</f>
        <v>37.271416928738581</v>
      </c>
    </row>
    <row r="877" spans="1:14" x14ac:dyDescent="0.25">
      <c r="A877" s="11" t="s">
        <v>11</v>
      </c>
      <c r="B877" s="12">
        <v>14</v>
      </c>
      <c r="C877" s="9" t="s">
        <v>12</v>
      </c>
      <c r="D877" s="13">
        <f>$B877</f>
        <v>14</v>
      </c>
      <c r="E877" s="13">
        <f>$B877</f>
        <v>14</v>
      </c>
      <c r="F877" s="13">
        <f>$B877</f>
        <v>14</v>
      </c>
      <c r="G877" s="15">
        <f>$B877</f>
        <v>14</v>
      </c>
      <c r="J877" s="110" t="s">
        <v>118</v>
      </c>
      <c r="K877" s="74">
        <f>D978</f>
        <v>109.29401663038314</v>
      </c>
      <c r="L877" s="74">
        <f t="shared" ref="L877" si="74">E978</f>
        <v>155.73942572429095</v>
      </c>
      <c r="M877" s="74">
        <f t="shared" ref="M877" si="75">F978</f>
        <v>176.91764856768523</v>
      </c>
      <c r="N877" s="74">
        <f t="shared" ref="N877" si="76">G978</f>
        <v>93.310006910472083</v>
      </c>
    </row>
    <row r="878" spans="1:14" x14ac:dyDescent="0.25">
      <c r="A878" s="11" t="s">
        <v>13</v>
      </c>
      <c r="B878" s="12">
        <v>0</v>
      </c>
      <c r="C878" s="9" t="s">
        <v>14</v>
      </c>
      <c r="D878" s="13">
        <f>$B878</f>
        <v>0</v>
      </c>
      <c r="E878" s="13">
        <f t="shared" ref="E878:G879" si="77">$B878</f>
        <v>0</v>
      </c>
      <c r="F878" s="13">
        <f t="shared" si="77"/>
        <v>0</v>
      </c>
      <c r="G878" s="15">
        <f t="shared" si="77"/>
        <v>0</v>
      </c>
      <c r="J878" s="110" t="s">
        <v>119</v>
      </c>
      <c r="K878" s="74">
        <f>D1014</f>
        <v>139.68769098133839</v>
      </c>
      <c r="L878" s="74">
        <f t="shared" ref="L878" si="78">E1014</f>
        <v>209.34170797574606</v>
      </c>
      <c r="M878" s="74">
        <f t="shared" ref="M878" si="79">F1014</f>
        <v>278.62197598460688</v>
      </c>
      <c r="N878" s="74">
        <f t="shared" ref="N878" si="80">G1014</f>
        <v>133.94652742785982</v>
      </c>
    </row>
    <row r="879" spans="1:14" x14ac:dyDescent="0.25">
      <c r="A879" s="11" t="s">
        <v>15</v>
      </c>
      <c r="B879" s="12">
        <v>30</v>
      </c>
      <c r="C879" s="9" t="s">
        <v>14</v>
      </c>
      <c r="D879" s="13">
        <f>$B879</f>
        <v>30</v>
      </c>
      <c r="E879" s="13">
        <f t="shared" si="77"/>
        <v>30</v>
      </c>
      <c r="F879" s="13">
        <f t="shared" si="77"/>
        <v>30</v>
      </c>
      <c r="G879" s="15">
        <f t="shared" si="77"/>
        <v>30</v>
      </c>
    </row>
    <row r="880" spans="1:14" x14ac:dyDescent="0.25">
      <c r="A880" s="11" t="s">
        <v>16</v>
      </c>
      <c r="B880" s="16">
        <v>2</v>
      </c>
      <c r="C880" s="9" t="s">
        <v>17</v>
      </c>
      <c r="D880" s="13">
        <f>B880</f>
        <v>2</v>
      </c>
      <c r="E880" s="13">
        <f>D880</f>
        <v>2</v>
      </c>
      <c r="F880" s="13">
        <f>E880</f>
        <v>2</v>
      </c>
      <c r="G880" s="15">
        <f>F880</f>
        <v>2</v>
      </c>
    </row>
    <row r="881" spans="1:7" ht="15.75" thickBot="1" x14ac:dyDescent="0.3">
      <c r="A881" s="17" t="s">
        <v>110</v>
      </c>
      <c r="B881" s="18"/>
      <c r="C881" s="19" t="s">
        <v>18</v>
      </c>
      <c r="D881" s="18">
        <f>D877-SUM(D878:D880)-10*LOG10(D876/1)</f>
        <v>-27.030899869919438</v>
      </c>
      <c r="E881" s="18">
        <f>E877-SUM(E878:E880)-10*LOG10(E876/1)</f>
        <v>-27.030899869919438</v>
      </c>
      <c r="F881" s="18">
        <f>F877-SUM(F878:F880)-10*LOG10(F876/1)</f>
        <v>-27.030899869919438</v>
      </c>
      <c r="G881" s="32">
        <f>G877-SUM(G878:G880)-10*LOG10(G876/1)</f>
        <v>-27.030899869919438</v>
      </c>
    </row>
    <row r="882" spans="1:7" ht="15.75" thickBot="1" x14ac:dyDescent="0.3">
      <c r="A882" s="20"/>
      <c r="B882" s="21"/>
      <c r="C882" s="22"/>
      <c r="D882" s="23"/>
      <c r="E882" s="24"/>
      <c r="F882" s="25"/>
      <c r="G882" s="1"/>
    </row>
    <row r="883" spans="1:7" x14ac:dyDescent="0.25">
      <c r="A883" s="26" t="s">
        <v>61</v>
      </c>
      <c r="B883" s="27"/>
      <c r="C883" s="28"/>
      <c r="D883" s="27"/>
      <c r="E883" s="27"/>
      <c r="F883" s="27"/>
      <c r="G883" s="29"/>
    </row>
    <row r="884" spans="1:7" x14ac:dyDescent="0.25">
      <c r="A884" s="7" t="s">
        <v>19</v>
      </c>
      <c r="B884" s="82">
        <v>1</v>
      </c>
      <c r="C884" s="9" t="s">
        <v>10</v>
      </c>
      <c r="D884" s="37">
        <f t="shared" ref="D884:G886" si="81">$B884</f>
        <v>1</v>
      </c>
      <c r="E884" s="37">
        <f t="shared" si="81"/>
        <v>1</v>
      </c>
      <c r="F884" s="37">
        <f t="shared" si="81"/>
        <v>1</v>
      </c>
      <c r="G884" s="38">
        <f t="shared" si="81"/>
        <v>1</v>
      </c>
    </row>
    <row r="885" spans="1:7" x14ac:dyDescent="0.25">
      <c r="A885" s="11" t="s">
        <v>20</v>
      </c>
      <c r="B885" s="82">
        <v>-82</v>
      </c>
      <c r="C885" s="9" t="s">
        <v>12</v>
      </c>
      <c r="D885" s="13">
        <f t="shared" si="81"/>
        <v>-82</v>
      </c>
      <c r="E885" s="13">
        <f t="shared" si="81"/>
        <v>-82</v>
      </c>
      <c r="F885" s="13">
        <f t="shared" si="81"/>
        <v>-82</v>
      </c>
      <c r="G885" s="15">
        <f t="shared" si="81"/>
        <v>-82</v>
      </c>
    </row>
    <row r="886" spans="1:7" x14ac:dyDescent="0.25">
      <c r="A886" s="11" t="s">
        <v>21</v>
      </c>
      <c r="B886" s="82">
        <v>0</v>
      </c>
      <c r="C886" s="9" t="s">
        <v>17</v>
      </c>
      <c r="D886" s="13">
        <f t="shared" si="81"/>
        <v>0</v>
      </c>
      <c r="E886" s="13">
        <f t="shared" si="81"/>
        <v>0</v>
      </c>
      <c r="F886" s="13">
        <f t="shared" si="81"/>
        <v>0</v>
      </c>
      <c r="G886" s="15">
        <f t="shared" si="81"/>
        <v>0</v>
      </c>
    </row>
    <row r="887" spans="1:7" ht="15.75" thickBot="1" x14ac:dyDescent="0.3">
      <c r="A887" s="17" t="s">
        <v>63</v>
      </c>
      <c r="B887" s="31"/>
      <c r="C887" s="19" t="s">
        <v>18</v>
      </c>
      <c r="D887" s="18">
        <f>D885-10*LOG(D884,10)-D886</f>
        <v>-82</v>
      </c>
      <c r="E887" s="18">
        <f>E885-10*LOG(E884,10)-E886</f>
        <v>-82</v>
      </c>
      <c r="F887" s="18">
        <f>F885-10*LOG(F884,10)-F886</f>
        <v>-82</v>
      </c>
      <c r="G887" s="32">
        <f>G885-10*LOG(G884,10)-G886</f>
        <v>-82</v>
      </c>
    </row>
    <row r="888" spans="1:7" ht="15.75" thickBot="1" x14ac:dyDescent="0.3">
      <c r="A888" s="20"/>
      <c r="B888" s="23"/>
      <c r="C888" s="22"/>
      <c r="D888" s="23"/>
      <c r="E888" s="24"/>
      <c r="F888" s="25"/>
      <c r="G888" s="1"/>
    </row>
    <row r="889" spans="1:7" x14ac:dyDescent="0.25">
      <c r="A889" s="26" t="s">
        <v>22</v>
      </c>
      <c r="B889" s="33"/>
      <c r="C889" s="34"/>
      <c r="D889" s="33"/>
      <c r="E889" s="33"/>
      <c r="F889" s="33"/>
      <c r="G889" s="29"/>
    </row>
    <row r="890" spans="1:7" x14ac:dyDescent="0.25">
      <c r="A890" s="11" t="s">
        <v>23</v>
      </c>
      <c r="B890" s="35"/>
      <c r="C890" s="36"/>
      <c r="D890" s="37">
        <v>2</v>
      </c>
      <c r="E890" s="37">
        <v>2</v>
      </c>
      <c r="F890" s="37">
        <v>2</v>
      </c>
      <c r="G890" s="38">
        <v>2</v>
      </c>
    </row>
    <row r="891" spans="1:7" x14ac:dyDescent="0.25">
      <c r="A891" s="11" t="s">
        <v>24</v>
      </c>
      <c r="B891" s="35"/>
      <c r="C891" s="36"/>
      <c r="D891" s="13">
        <v>64</v>
      </c>
      <c r="E891" s="13">
        <v>128</v>
      </c>
      <c r="F891" s="13">
        <v>256</v>
      </c>
      <c r="G891" s="15">
        <v>15</v>
      </c>
    </row>
    <row r="892" spans="1:7" x14ac:dyDescent="0.25">
      <c r="A892" s="11" t="s">
        <v>25</v>
      </c>
      <c r="B892" s="35"/>
      <c r="C892" s="36"/>
      <c r="D892" s="37">
        <v>3.8</v>
      </c>
      <c r="E892" s="37">
        <v>3.3</v>
      </c>
      <c r="F892" s="37">
        <v>2.8</v>
      </c>
      <c r="G892" s="38">
        <v>2.7</v>
      </c>
    </row>
    <row r="893" spans="1:7" x14ac:dyDescent="0.25">
      <c r="A893" s="11" t="s">
        <v>26</v>
      </c>
      <c r="B893" s="35"/>
      <c r="C893" s="36"/>
      <c r="D893" s="13">
        <v>128</v>
      </c>
      <c r="E893" s="13">
        <v>256</v>
      </c>
      <c r="F893" s="13">
        <v>1024</v>
      </c>
      <c r="G893" s="15">
        <v>1024</v>
      </c>
    </row>
    <row r="894" spans="1:7" ht="15.75" thickBot="1" x14ac:dyDescent="0.3">
      <c r="A894" s="39" t="s">
        <v>27</v>
      </c>
      <c r="B894" s="18"/>
      <c r="C894" s="19"/>
      <c r="D894" s="40">
        <v>4.3</v>
      </c>
      <c r="E894" s="40">
        <v>3.8</v>
      </c>
      <c r="F894" s="40">
        <v>3.3</v>
      </c>
      <c r="G894" s="41">
        <v>2.7</v>
      </c>
    </row>
    <row r="895" spans="1:7" ht="15.75" thickBot="1" x14ac:dyDescent="0.3">
      <c r="A895" s="1"/>
      <c r="B895" s="1"/>
      <c r="C895" s="1"/>
      <c r="D895" s="1"/>
      <c r="E895" s="1"/>
      <c r="F895" s="1"/>
      <c r="G895" s="1"/>
    </row>
    <row r="896" spans="1:7" x14ac:dyDescent="0.25">
      <c r="A896" s="26" t="s">
        <v>28</v>
      </c>
      <c r="B896" s="27"/>
      <c r="C896" s="28"/>
      <c r="D896" s="27"/>
      <c r="E896" s="27"/>
      <c r="F896" s="27"/>
      <c r="G896" s="29"/>
    </row>
    <row r="897" spans="1:7" x14ac:dyDescent="0.25">
      <c r="A897" s="11" t="s">
        <v>29</v>
      </c>
      <c r="B897" s="12">
        <v>6</v>
      </c>
      <c r="C897" s="9" t="s">
        <v>14</v>
      </c>
      <c r="D897" s="13">
        <f>$B$27</f>
        <v>6</v>
      </c>
      <c r="E897" s="13">
        <f>$B$27</f>
        <v>6</v>
      </c>
      <c r="F897" s="13">
        <f>$B$27</f>
        <v>6</v>
      </c>
      <c r="G897" s="15">
        <f>$B$27</f>
        <v>6</v>
      </c>
    </row>
    <row r="898" spans="1:7" x14ac:dyDescent="0.25">
      <c r="A898" s="7" t="s">
        <v>30</v>
      </c>
      <c r="B898" s="35"/>
      <c r="C898" s="36" t="s">
        <v>18</v>
      </c>
      <c r="D898" s="35">
        <f>D887-D897</f>
        <v>-88</v>
      </c>
      <c r="E898" s="35">
        <f>E887-E897</f>
        <v>-88</v>
      </c>
      <c r="F898" s="35">
        <f>F887-F897</f>
        <v>-88</v>
      </c>
      <c r="G898" s="42">
        <f>G887-G897</f>
        <v>-88</v>
      </c>
    </row>
    <row r="899" spans="1:7" x14ac:dyDescent="0.25">
      <c r="A899" s="11" t="s">
        <v>98</v>
      </c>
      <c r="B899" s="8"/>
      <c r="C899" s="9"/>
      <c r="D899" s="13"/>
      <c r="E899" s="13"/>
      <c r="F899" s="13"/>
      <c r="G899" s="15"/>
    </row>
    <row r="900" spans="1:7" x14ac:dyDescent="0.25">
      <c r="A900" s="43" t="s">
        <v>32</v>
      </c>
      <c r="B900" s="44"/>
      <c r="C900" s="9" t="s">
        <v>18</v>
      </c>
      <c r="D900" s="13">
        <f>D898-D880</f>
        <v>-90</v>
      </c>
      <c r="E900" s="13">
        <f>E898-E880</f>
        <v>-90</v>
      </c>
      <c r="F900" s="13">
        <f>F898-F880</f>
        <v>-90</v>
      </c>
      <c r="G900" s="15">
        <f>G898-G880</f>
        <v>-90</v>
      </c>
    </row>
    <row r="901" spans="1:7" x14ac:dyDescent="0.25">
      <c r="A901" s="7" t="s">
        <v>39</v>
      </c>
      <c r="B901" s="13"/>
      <c r="C901" s="47" t="s">
        <v>14</v>
      </c>
      <c r="D901" s="35">
        <f>-D900+D881</f>
        <v>62.969100130080562</v>
      </c>
      <c r="E901" s="35">
        <f>-E900+E881</f>
        <v>62.969100130080562</v>
      </c>
      <c r="F901" s="35">
        <f>-F900+F881</f>
        <v>62.969100130080562</v>
      </c>
      <c r="G901" s="42">
        <f>-G900+G881</f>
        <v>62.969100130080562</v>
      </c>
    </row>
    <row r="902" spans="1:7" x14ac:dyDescent="0.25">
      <c r="A902" s="11" t="s">
        <v>33</v>
      </c>
      <c r="B902" s="8"/>
      <c r="C902" s="48" t="s">
        <v>14</v>
      </c>
      <c r="D902" s="13">
        <f>-10*D890*LOG(0.3/(4*PI()*D891*$B$3),10)</f>
        <v>83.908488987370035</v>
      </c>
      <c r="E902" s="13">
        <f>-10*E890*LOG(0.3/(4*PI()*E891*$B$3),10)</f>
        <v>89.929088900649646</v>
      </c>
      <c r="F902" s="13">
        <f>-10*F890*LOG(0.3/(4*PI()*F891*$B$3),10)</f>
        <v>95.949688813929271</v>
      </c>
      <c r="G902" s="15">
        <f>-10*G890*LOG(0.3/(4*PI()*G891*$B$3),10)</f>
        <v>71.306714688805911</v>
      </c>
    </row>
    <row r="903" spans="1:7" x14ac:dyDescent="0.25">
      <c r="A903" s="11" t="s">
        <v>41</v>
      </c>
      <c r="B903" s="8"/>
      <c r="C903" s="48" t="s">
        <v>14</v>
      </c>
      <c r="D903" s="13">
        <f>-D901+D902</f>
        <v>20.939388857289472</v>
      </c>
      <c r="E903" s="13">
        <f>-E901+E902</f>
        <v>26.959988770569083</v>
      </c>
      <c r="F903" s="13">
        <f>-F901+F902</f>
        <v>32.980588683848708</v>
      </c>
      <c r="G903" s="15">
        <f>-G901+G902</f>
        <v>8.337614558725349</v>
      </c>
    </row>
    <row r="904" spans="1:7" x14ac:dyDescent="0.25">
      <c r="A904" s="11" t="s">
        <v>34</v>
      </c>
      <c r="B904" s="8"/>
      <c r="C904" s="48" t="s">
        <v>14</v>
      </c>
      <c r="D904" s="13">
        <f>D902+10*D892*LOG(D893/D891,10)</f>
        <v>95.347628822601322</v>
      </c>
      <c r="E904" s="13">
        <f>E902+10*E892*LOG(E893/E891,10)</f>
        <v>99.863078757561027</v>
      </c>
      <c r="F904" s="13">
        <f>F902+10*F892*LOG(F893/F891,10)</f>
        <v>112.80736857111222</v>
      </c>
      <c r="G904" s="15">
        <f>G902+10*G892*LOG(G893/G891,10)</f>
        <v>120.83034952357744</v>
      </c>
    </row>
    <row r="905" spans="1:7" x14ac:dyDescent="0.25">
      <c r="A905" s="11" t="s">
        <v>41</v>
      </c>
      <c r="B905" s="8"/>
      <c r="C905" s="48" t="s">
        <v>14</v>
      </c>
      <c r="D905" s="13">
        <f>-D901+D904</f>
        <v>32.37852869252076</v>
      </c>
      <c r="E905" s="13">
        <f>-E901+E904</f>
        <v>36.893978627480465</v>
      </c>
      <c r="F905" s="13">
        <f>-F901+F904</f>
        <v>49.838268441031659</v>
      </c>
      <c r="G905" s="15">
        <f>-G901+G904</f>
        <v>57.861249393496877</v>
      </c>
    </row>
    <row r="906" spans="1:7" ht="18" x14ac:dyDescent="0.25">
      <c r="A906" s="7" t="s">
        <v>99</v>
      </c>
      <c r="B906" s="44"/>
      <c r="C906" s="47" t="s">
        <v>14</v>
      </c>
      <c r="D906" s="56">
        <f>IF(D905&lt;0,D$23*POWER(10,-D905/(10*D$24)),IF(D903&lt;0,D$21*POWER(10,-D903/(10*D$22)),0.3*POWER(10,D901/(10*D$20))/(4*PI()*$B$3)))</f>
        <v>5.7439484171226569</v>
      </c>
      <c r="E906" s="56">
        <f>IF(E905&lt;0,E$23*POWER(10,-E905/(10*E$24)),IF(E903&lt;0,E$21*POWER(10,-E903/(10*E$22)),0.3*POWER(10,E901/(10*E$20))/(4*PI()*$B$3)))</f>
        <v>5.7439484171226569</v>
      </c>
      <c r="F906" s="56">
        <f>IF(F905&lt;0,F$23*POWER(10,-F905/(10*F$24)),IF(F903&lt;0,F$21*POWER(10,-F903/(10*F$22)),0.3*POWER(10,F901/(10*F$20))/(4*PI()*$B$3)))</f>
        <v>5.7439484171226569</v>
      </c>
      <c r="G906" s="57">
        <f>IF(G905&lt;0,G$23*POWER(10,-G905/(10*G$24)),IF(G903&lt;0,G$21*POWER(10,-G903/(10*G$22)),0.3*POWER(10,G901/(10*G$20))/(4*PI()*$B$3)))</f>
        <v>5.7439484171226569</v>
      </c>
    </row>
    <row r="908" spans="1:7" x14ac:dyDescent="0.25">
      <c r="A908" s="50" t="s">
        <v>104</v>
      </c>
    </row>
    <row r="909" spans="1:7" ht="15.75" thickBot="1" x14ac:dyDescent="0.3">
      <c r="A909" s="1" t="s">
        <v>0</v>
      </c>
      <c r="B909" s="1">
        <v>5.85</v>
      </c>
      <c r="C909" s="1"/>
      <c r="D909" s="1" t="s">
        <v>1</v>
      </c>
      <c r="E909" s="1">
        <f>300000000/B909/10^9</f>
        <v>5.1282051282051287E-2</v>
      </c>
      <c r="F909" s="1"/>
      <c r="G909" s="1"/>
    </row>
    <row r="910" spans="1:7" x14ac:dyDescent="0.25">
      <c r="A910" s="2" t="s">
        <v>2</v>
      </c>
      <c r="B910" s="3" t="s">
        <v>3</v>
      </c>
      <c r="C910" s="3" t="s">
        <v>4</v>
      </c>
      <c r="D910" s="4" t="s">
        <v>5</v>
      </c>
      <c r="E910" s="4" t="s">
        <v>6</v>
      </c>
      <c r="F910" s="5" t="s">
        <v>7</v>
      </c>
      <c r="G910" s="6" t="s">
        <v>8</v>
      </c>
    </row>
    <row r="911" spans="1:7" x14ac:dyDescent="0.25">
      <c r="A911" s="7" t="s">
        <v>103</v>
      </c>
      <c r="B911" s="8"/>
      <c r="C911" s="9"/>
      <c r="D911" s="9"/>
      <c r="E911" s="9"/>
      <c r="F911" s="9"/>
      <c r="G911" s="10"/>
    </row>
    <row r="912" spans="1:7" x14ac:dyDescent="0.25">
      <c r="A912" s="11" t="s">
        <v>9</v>
      </c>
      <c r="B912" s="12">
        <v>8</v>
      </c>
      <c r="C912" s="9" t="s">
        <v>10</v>
      </c>
      <c r="D912" s="13">
        <f>B912</f>
        <v>8</v>
      </c>
      <c r="E912" s="13">
        <f>D912</f>
        <v>8</v>
      </c>
      <c r="F912" s="13">
        <f>E912</f>
        <v>8</v>
      </c>
      <c r="G912" s="49">
        <f>F912</f>
        <v>8</v>
      </c>
    </row>
    <row r="913" spans="1:7" x14ac:dyDescent="0.25">
      <c r="A913" s="11" t="s">
        <v>11</v>
      </c>
      <c r="B913" s="12">
        <v>14</v>
      </c>
      <c r="C913" s="9" t="s">
        <v>12</v>
      </c>
      <c r="D913" s="13">
        <f>$B913</f>
        <v>14</v>
      </c>
      <c r="E913" s="13">
        <f>$B913</f>
        <v>14</v>
      </c>
      <c r="F913" s="13">
        <f>$B913</f>
        <v>14</v>
      </c>
      <c r="G913" s="15">
        <f>$B913</f>
        <v>14</v>
      </c>
    </row>
    <row r="914" spans="1:7" x14ac:dyDescent="0.25">
      <c r="A914" s="11" t="s">
        <v>13</v>
      </c>
      <c r="B914" s="12">
        <v>0</v>
      </c>
      <c r="C914" s="9" t="s">
        <v>14</v>
      </c>
      <c r="D914" s="13">
        <f>$B914</f>
        <v>0</v>
      </c>
      <c r="E914" s="13">
        <f t="shared" ref="E914:G915" si="82">$B914</f>
        <v>0</v>
      </c>
      <c r="F914" s="13">
        <f t="shared" si="82"/>
        <v>0</v>
      </c>
      <c r="G914" s="15">
        <f t="shared" si="82"/>
        <v>0</v>
      </c>
    </row>
    <row r="915" spans="1:7" x14ac:dyDescent="0.25">
      <c r="A915" s="11" t="s">
        <v>15</v>
      </c>
      <c r="B915" s="12">
        <v>30</v>
      </c>
      <c r="C915" s="9" t="s">
        <v>14</v>
      </c>
      <c r="D915" s="13">
        <f>$B915</f>
        <v>30</v>
      </c>
      <c r="E915" s="13">
        <f t="shared" si="82"/>
        <v>30</v>
      </c>
      <c r="F915" s="13">
        <f t="shared" si="82"/>
        <v>30</v>
      </c>
      <c r="G915" s="15">
        <f t="shared" si="82"/>
        <v>30</v>
      </c>
    </row>
    <row r="916" spans="1:7" x14ac:dyDescent="0.25">
      <c r="A916" s="11" t="s">
        <v>16</v>
      </c>
      <c r="B916" s="16">
        <v>2</v>
      </c>
      <c r="C916" s="9" t="s">
        <v>17</v>
      </c>
      <c r="D916" s="13">
        <f>B916</f>
        <v>2</v>
      </c>
      <c r="E916" s="13">
        <f>D916</f>
        <v>2</v>
      </c>
      <c r="F916" s="13">
        <f>E916</f>
        <v>2</v>
      </c>
      <c r="G916" s="15">
        <f>F916</f>
        <v>2</v>
      </c>
    </row>
    <row r="917" spans="1:7" ht="15.75" thickBot="1" x14ac:dyDescent="0.3">
      <c r="A917" s="17" t="s">
        <v>110</v>
      </c>
      <c r="B917" s="18"/>
      <c r="C917" s="19" t="s">
        <v>18</v>
      </c>
      <c r="D917" s="18">
        <f>D913-SUM(D914:D916)-10*LOG10(D912/1)</f>
        <v>-27.030899869919438</v>
      </c>
      <c r="E917" s="18">
        <f>E913-SUM(E914:E916)-10*LOG10(E912/1)</f>
        <v>-27.030899869919438</v>
      </c>
      <c r="F917" s="18">
        <f>F913-SUM(F914:F916)-10*LOG10(F912/1)</f>
        <v>-27.030899869919438</v>
      </c>
      <c r="G917" s="32">
        <f>G913-SUM(G914:G916)-10*LOG10(G912/1)</f>
        <v>-27.030899869919438</v>
      </c>
    </row>
    <row r="918" spans="1:7" ht="15.75" thickBot="1" x14ac:dyDescent="0.3">
      <c r="A918" s="20"/>
      <c r="B918" s="21"/>
      <c r="C918" s="22"/>
      <c r="D918" s="23"/>
      <c r="E918" s="24"/>
      <c r="F918" s="25"/>
      <c r="G918" s="1"/>
    </row>
    <row r="919" spans="1:7" x14ac:dyDescent="0.25">
      <c r="A919" s="26" t="s">
        <v>60</v>
      </c>
      <c r="B919" s="27"/>
      <c r="C919" s="28"/>
      <c r="D919" s="27"/>
      <c r="E919" s="27"/>
      <c r="F919" s="27"/>
      <c r="G919" s="29"/>
    </row>
    <row r="920" spans="1:7" x14ac:dyDescent="0.25">
      <c r="A920" s="7" t="s">
        <v>19</v>
      </c>
      <c r="B920" s="82">
        <v>20</v>
      </c>
      <c r="C920" s="9" t="s">
        <v>10</v>
      </c>
      <c r="D920" s="13">
        <f t="shared" ref="D920:G922" si="83">$B920</f>
        <v>20</v>
      </c>
      <c r="E920" s="13">
        <f t="shared" si="83"/>
        <v>20</v>
      </c>
      <c r="F920" s="13">
        <f t="shared" si="83"/>
        <v>20</v>
      </c>
      <c r="G920" s="15">
        <f t="shared" si="83"/>
        <v>20</v>
      </c>
    </row>
    <row r="921" spans="1:7" x14ac:dyDescent="0.25">
      <c r="A921" s="11" t="s">
        <v>20</v>
      </c>
      <c r="B921" s="82">
        <v>-88</v>
      </c>
      <c r="C921" s="9" t="s">
        <v>12</v>
      </c>
      <c r="D921" s="13">
        <f t="shared" si="83"/>
        <v>-88</v>
      </c>
      <c r="E921" s="13">
        <f t="shared" si="83"/>
        <v>-88</v>
      </c>
      <c r="F921" s="13">
        <f t="shared" si="83"/>
        <v>-88</v>
      </c>
      <c r="G921" s="15">
        <f t="shared" si="83"/>
        <v>-88</v>
      </c>
    </row>
    <row r="922" spans="1:7" x14ac:dyDescent="0.25">
      <c r="A922" s="11" t="s">
        <v>21</v>
      </c>
      <c r="B922" s="82">
        <v>0</v>
      </c>
      <c r="C922" s="9" t="s">
        <v>17</v>
      </c>
      <c r="D922" s="13">
        <f t="shared" si="83"/>
        <v>0</v>
      </c>
      <c r="E922" s="13">
        <f t="shared" si="83"/>
        <v>0</v>
      </c>
      <c r="F922" s="13">
        <f t="shared" si="83"/>
        <v>0</v>
      </c>
      <c r="G922" s="15">
        <f t="shared" si="83"/>
        <v>0</v>
      </c>
    </row>
    <row r="923" spans="1:7" ht="15.75" thickBot="1" x14ac:dyDescent="0.3">
      <c r="A923" s="17" t="s">
        <v>63</v>
      </c>
      <c r="B923" s="31"/>
      <c r="C923" s="19" t="s">
        <v>18</v>
      </c>
      <c r="D923" s="18">
        <f>D921-10*LOG(D920,10)-D922</f>
        <v>-101.01029995663981</v>
      </c>
      <c r="E923" s="18">
        <f>E921-10*LOG(E920,10)-E922</f>
        <v>-101.01029995663981</v>
      </c>
      <c r="F923" s="18">
        <f>F921-10*LOG(F920,10)-F922</f>
        <v>-101.01029995663981</v>
      </c>
      <c r="G923" s="32">
        <f>G921-10*LOG(G920,10)-G922</f>
        <v>-101.01029995663981</v>
      </c>
    </row>
    <row r="924" spans="1:7" ht="15.75" thickBot="1" x14ac:dyDescent="0.3">
      <c r="A924" s="20"/>
      <c r="B924" s="23"/>
      <c r="C924" s="22"/>
      <c r="D924" s="23"/>
      <c r="E924" s="24"/>
      <c r="F924" s="25"/>
      <c r="G924" s="1"/>
    </row>
    <row r="925" spans="1:7" x14ac:dyDescent="0.25">
      <c r="A925" s="26" t="s">
        <v>22</v>
      </c>
      <c r="B925" s="33"/>
      <c r="C925" s="34"/>
      <c r="D925" s="33"/>
      <c r="E925" s="33"/>
      <c r="F925" s="33"/>
      <c r="G925" s="29"/>
    </row>
    <row r="926" spans="1:7" x14ac:dyDescent="0.25">
      <c r="A926" s="11" t="s">
        <v>23</v>
      </c>
      <c r="B926" s="35"/>
      <c r="C926" s="36"/>
      <c r="D926" s="37">
        <v>2</v>
      </c>
      <c r="E926" s="37">
        <v>2</v>
      </c>
      <c r="F926" s="37">
        <v>2</v>
      </c>
      <c r="G926" s="38">
        <v>2</v>
      </c>
    </row>
    <row r="927" spans="1:7" x14ac:dyDescent="0.25">
      <c r="A927" s="11" t="s">
        <v>24</v>
      </c>
      <c r="B927" s="35"/>
      <c r="C927" s="36"/>
      <c r="D927" s="13">
        <v>64</v>
      </c>
      <c r="E927" s="13">
        <v>128</v>
      </c>
      <c r="F927" s="13">
        <v>256</v>
      </c>
      <c r="G927" s="15">
        <v>15</v>
      </c>
    </row>
    <row r="928" spans="1:7" x14ac:dyDescent="0.25">
      <c r="A928" s="11" t="s">
        <v>25</v>
      </c>
      <c r="B928" s="35"/>
      <c r="C928" s="36"/>
      <c r="D928" s="37">
        <v>3.8</v>
      </c>
      <c r="E928" s="37">
        <v>3.3</v>
      </c>
      <c r="F928" s="37">
        <v>2.8</v>
      </c>
      <c r="G928" s="38">
        <v>2.7</v>
      </c>
    </row>
    <row r="929" spans="1:7" x14ac:dyDescent="0.25">
      <c r="A929" s="11" t="s">
        <v>26</v>
      </c>
      <c r="B929" s="35"/>
      <c r="C929" s="36"/>
      <c r="D929" s="13">
        <v>128</v>
      </c>
      <c r="E929" s="13">
        <v>256</v>
      </c>
      <c r="F929" s="13">
        <v>1024</v>
      </c>
      <c r="G929" s="15">
        <v>1024</v>
      </c>
    </row>
    <row r="930" spans="1:7" ht="15.75" thickBot="1" x14ac:dyDescent="0.3">
      <c r="A930" s="39" t="s">
        <v>27</v>
      </c>
      <c r="B930" s="18"/>
      <c r="C930" s="19"/>
      <c r="D930" s="40">
        <v>4.3</v>
      </c>
      <c r="E930" s="40">
        <v>3.8</v>
      </c>
      <c r="F930" s="40">
        <v>3.3</v>
      </c>
      <c r="G930" s="41">
        <v>2.7</v>
      </c>
    </row>
    <row r="931" spans="1:7" ht="15.75" thickBot="1" x14ac:dyDescent="0.3">
      <c r="A931" s="1"/>
      <c r="B931" s="1"/>
      <c r="C931" s="1"/>
      <c r="D931" s="1"/>
      <c r="E931" s="1"/>
      <c r="F931" s="1"/>
      <c r="G931" s="1"/>
    </row>
    <row r="932" spans="1:7" x14ac:dyDescent="0.25">
      <c r="A932" s="26" t="s">
        <v>28</v>
      </c>
      <c r="B932" s="27"/>
      <c r="C932" s="28"/>
      <c r="D932" s="27"/>
      <c r="E932" s="27"/>
      <c r="F932" s="27"/>
      <c r="G932" s="29"/>
    </row>
    <row r="933" spans="1:7" x14ac:dyDescent="0.25">
      <c r="A933" s="11" t="s">
        <v>29</v>
      </c>
      <c r="B933" s="12">
        <v>6</v>
      </c>
      <c r="C933" s="9" t="s">
        <v>14</v>
      </c>
      <c r="D933" s="13">
        <f>$B$27</f>
        <v>6</v>
      </c>
      <c r="E933" s="13">
        <f>$B$27</f>
        <v>6</v>
      </c>
      <c r="F933" s="13">
        <f>$B$27</f>
        <v>6</v>
      </c>
      <c r="G933" s="15">
        <f>$B$27</f>
        <v>6</v>
      </c>
    </row>
    <row r="934" spans="1:7" x14ac:dyDescent="0.25">
      <c r="A934" s="7" t="s">
        <v>30</v>
      </c>
      <c r="B934" s="35"/>
      <c r="C934" s="36" t="s">
        <v>18</v>
      </c>
      <c r="D934" s="35">
        <f>D923-D933</f>
        <v>-107.01029995663981</v>
      </c>
      <c r="E934" s="35">
        <f>E923-E933</f>
        <v>-107.01029995663981</v>
      </c>
      <c r="F934" s="35">
        <f>F923-F933</f>
        <v>-107.01029995663981</v>
      </c>
      <c r="G934" s="42">
        <f>G923-G933</f>
        <v>-107.01029995663981</v>
      </c>
    </row>
    <row r="935" spans="1:7" x14ac:dyDescent="0.25">
      <c r="A935" s="11" t="s">
        <v>98</v>
      </c>
      <c r="B935" s="8"/>
      <c r="C935" s="9"/>
      <c r="D935" s="13"/>
      <c r="E935" s="13"/>
      <c r="F935" s="13"/>
      <c r="G935" s="15"/>
    </row>
    <row r="936" spans="1:7" x14ac:dyDescent="0.25">
      <c r="A936" s="43" t="s">
        <v>32</v>
      </c>
      <c r="B936" s="44"/>
      <c r="C936" s="9" t="s">
        <v>18</v>
      </c>
      <c r="D936" s="13">
        <f>D934-D916</f>
        <v>-109.01029995663981</v>
      </c>
      <c r="E936" s="13">
        <f>E934-E916</f>
        <v>-109.01029995663981</v>
      </c>
      <c r="F936" s="13">
        <f>F934-F916</f>
        <v>-109.01029995663981</v>
      </c>
      <c r="G936" s="15">
        <f>G934-G916</f>
        <v>-109.01029995663981</v>
      </c>
    </row>
    <row r="937" spans="1:7" x14ac:dyDescent="0.25">
      <c r="A937" s="7" t="s">
        <v>39</v>
      </c>
      <c r="B937" s="13"/>
      <c r="C937" s="47" t="s">
        <v>14</v>
      </c>
      <c r="D937" s="35">
        <f>-D936+D917</f>
        <v>81.979400086720375</v>
      </c>
      <c r="E937" s="35">
        <f>-E936+E917</f>
        <v>81.979400086720375</v>
      </c>
      <c r="F937" s="35">
        <f>-F936+F917</f>
        <v>81.979400086720375</v>
      </c>
      <c r="G937" s="42">
        <f>-G936+G917</f>
        <v>81.979400086720375</v>
      </c>
    </row>
    <row r="938" spans="1:7" x14ac:dyDescent="0.25">
      <c r="A938" s="11" t="s">
        <v>33</v>
      </c>
      <c r="B938" s="8"/>
      <c r="C938" s="48" t="s">
        <v>14</v>
      </c>
      <c r="D938" s="13">
        <f>-10*D926*LOG(0.3/(4*PI()*D927*$B$3),10)</f>
        <v>83.908488987370035</v>
      </c>
      <c r="E938" s="13">
        <f>-10*E926*LOG(0.3/(4*PI()*E927*$B$3),10)</f>
        <v>89.929088900649646</v>
      </c>
      <c r="F938" s="13">
        <f>-10*F926*LOG(0.3/(4*PI()*F927*$B$3),10)</f>
        <v>95.949688813929271</v>
      </c>
      <c r="G938" s="15">
        <f>-10*G926*LOG(0.3/(4*PI()*G927*$B$3),10)</f>
        <v>71.306714688805911</v>
      </c>
    </row>
    <row r="939" spans="1:7" x14ac:dyDescent="0.25">
      <c r="A939" s="11" t="s">
        <v>41</v>
      </c>
      <c r="B939" s="8"/>
      <c r="C939" s="48" t="s">
        <v>14</v>
      </c>
      <c r="D939" s="13">
        <f>-D937+D938</f>
        <v>1.9290889006496599</v>
      </c>
      <c r="E939" s="13">
        <f>-E937+E938</f>
        <v>7.9496888139292707</v>
      </c>
      <c r="F939" s="13">
        <f>-F937+F938</f>
        <v>13.970288727208896</v>
      </c>
      <c r="G939" s="15">
        <f>-G937+G938</f>
        <v>-10.672685397914464</v>
      </c>
    </row>
    <row r="940" spans="1:7" x14ac:dyDescent="0.25">
      <c r="A940" s="11" t="s">
        <v>34</v>
      </c>
      <c r="B940" s="8"/>
      <c r="C940" s="48" t="s">
        <v>14</v>
      </c>
      <c r="D940" s="13">
        <f>D938+10*D928*LOG(D929/D927,10)</f>
        <v>95.347628822601322</v>
      </c>
      <c r="E940" s="13">
        <f>E938+10*E928*LOG(E929/E927,10)</f>
        <v>99.863078757561027</v>
      </c>
      <c r="F940" s="13">
        <f>F938+10*F928*LOG(F929/F927,10)</f>
        <v>112.80736857111222</v>
      </c>
      <c r="G940" s="15">
        <f>G938+10*G928*LOG(G929/G927,10)</f>
        <v>120.83034952357744</v>
      </c>
    </row>
    <row r="941" spans="1:7" x14ac:dyDescent="0.25">
      <c r="A941" s="11" t="s">
        <v>41</v>
      </c>
      <c r="B941" s="8"/>
      <c r="C941" s="48" t="s">
        <v>14</v>
      </c>
      <c r="D941" s="13">
        <f>-D937+D940</f>
        <v>13.368228735880948</v>
      </c>
      <c r="E941" s="13">
        <f>-E937+E940</f>
        <v>17.883678670840652</v>
      </c>
      <c r="F941" s="13">
        <f>-F937+F940</f>
        <v>30.827968484391846</v>
      </c>
      <c r="G941" s="15">
        <f>-G937+G940</f>
        <v>38.850949436857064</v>
      </c>
    </row>
    <row r="942" spans="1:7" ht="18" x14ac:dyDescent="0.25">
      <c r="A942" s="7" t="s">
        <v>99</v>
      </c>
      <c r="B942" s="44"/>
      <c r="C942" s="47" t="s">
        <v>14</v>
      </c>
      <c r="D942" s="56">
        <f>IF(D941&lt;0,D$23*POWER(10,-D941/(10*D$24)),IF(D939&lt;0,D$21*POWER(10,-D939/(10*D$22)),0.3*POWER(10,D937/(10*D$20))/(4*PI()*$B$3)))</f>
        <v>51.253736161565676</v>
      </c>
      <c r="E942" s="56">
        <f>IF(E941&lt;0,E$23*POWER(10,-E941/(10*E$24)),IF(E939&lt;0,E$21*POWER(10,-E939/(10*E$22)),0.3*POWER(10,E937/(10*E$20))/(4*PI()*$B$3)))</f>
        <v>51.253736161565676</v>
      </c>
      <c r="F942" s="56">
        <f>IF(F941&lt;0,F$23*POWER(10,-F941/(10*F$24)),IF(F939&lt;0,F$21*POWER(10,-F939/(10*F$22)),0.3*POWER(10,F937/(10*F$20))/(4*PI()*$B$3)))</f>
        <v>51.253736161565676</v>
      </c>
      <c r="G942" s="57">
        <f>IF(G941&lt;0,G$23*POWER(10,-G941/(10*G$24)),IF(G939&lt;0,G$21*POWER(10,-G939/(10*G$22)),0.3*POWER(10,G937/(10*G$20))/(4*PI()*$B$3)))</f>
        <v>37.271416928738581</v>
      </c>
    </row>
    <row r="943" spans="1:7" ht="18" x14ac:dyDescent="0.25">
      <c r="A943" s="53"/>
      <c r="B943" s="52"/>
      <c r="C943" s="53"/>
      <c r="D943" s="63"/>
      <c r="E943" s="63"/>
      <c r="F943" s="63"/>
      <c r="G943" s="63"/>
    </row>
    <row r="944" spans="1:7" ht="18" x14ac:dyDescent="0.25">
      <c r="A944" s="53" t="s">
        <v>109</v>
      </c>
      <c r="B944" s="52"/>
      <c r="C944" s="53"/>
      <c r="D944" s="63"/>
      <c r="E944" s="63"/>
      <c r="F944" s="63"/>
      <c r="G944" s="63"/>
    </row>
    <row r="945" spans="1:7" ht="15.75" thickBot="1" x14ac:dyDescent="0.3">
      <c r="A945" s="1" t="s">
        <v>0</v>
      </c>
      <c r="B945" s="1">
        <v>5.85</v>
      </c>
      <c r="C945" s="1"/>
      <c r="D945" s="1" t="s">
        <v>1</v>
      </c>
      <c r="E945" s="1">
        <f>300000000/B945/10^9</f>
        <v>5.1282051282051287E-2</v>
      </c>
      <c r="F945" s="1"/>
      <c r="G945" s="1"/>
    </row>
    <row r="946" spans="1:7" x14ac:dyDescent="0.25">
      <c r="A946" s="2" t="s">
        <v>2</v>
      </c>
      <c r="B946" s="3" t="s">
        <v>3</v>
      </c>
      <c r="C946" s="3" t="s">
        <v>4</v>
      </c>
      <c r="D946" s="4" t="s">
        <v>5</v>
      </c>
      <c r="E946" s="4" t="s">
        <v>6</v>
      </c>
      <c r="F946" s="5" t="s">
        <v>7</v>
      </c>
      <c r="G946" s="6" t="s">
        <v>8</v>
      </c>
    </row>
    <row r="947" spans="1:7" x14ac:dyDescent="0.25">
      <c r="A947" s="7" t="s">
        <v>103</v>
      </c>
      <c r="B947" s="8"/>
      <c r="C947" s="9"/>
      <c r="D947" s="9"/>
      <c r="E947" s="9"/>
      <c r="F947" s="9"/>
      <c r="G947" s="10"/>
    </row>
    <row r="948" spans="1:7" x14ac:dyDescent="0.25">
      <c r="A948" s="11" t="s">
        <v>9</v>
      </c>
      <c r="B948" s="12">
        <v>8</v>
      </c>
      <c r="C948" s="9" t="s">
        <v>10</v>
      </c>
      <c r="D948" s="13">
        <f>B948</f>
        <v>8</v>
      </c>
      <c r="E948" s="13">
        <f>D948</f>
        <v>8</v>
      </c>
      <c r="F948" s="13">
        <f>E948</f>
        <v>8</v>
      </c>
      <c r="G948" s="49">
        <f>F948</f>
        <v>8</v>
      </c>
    </row>
    <row r="949" spans="1:7" x14ac:dyDescent="0.25">
      <c r="A949" s="11" t="s">
        <v>11</v>
      </c>
      <c r="B949" s="12">
        <v>14</v>
      </c>
      <c r="C949" s="9" t="s">
        <v>12</v>
      </c>
      <c r="D949" s="13">
        <f>$B949</f>
        <v>14</v>
      </c>
      <c r="E949" s="13">
        <f>$B949</f>
        <v>14</v>
      </c>
      <c r="F949" s="13">
        <f>$B949</f>
        <v>14</v>
      </c>
      <c r="G949" s="15">
        <f>$B949</f>
        <v>14</v>
      </c>
    </row>
    <row r="950" spans="1:7" x14ac:dyDescent="0.25">
      <c r="A950" s="11" t="s">
        <v>13</v>
      </c>
      <c r="B950" s="12">
        <v>0</v>
      </c>
      <c r="C950" s="9" t="s">
        <v>14</v>
      </c>
      <c r="D950" s="13">
        <f>$B950</f>
        <v>0</v>
      </c>
      <c r="E950" s="13">
        <f t="shared" ref="E950:G951" si="84">$B950</f>
        <v>0</v>
      </c>
      <c r="F950" s="13">
        <f t="shared" si="84"/>
        <v>0</v>
      </c>
      <c r="G950" s="15">
        <f t="shared" si="84"/>
        <v>0</v>
      </c>
    </row>
    <row r="951" spans="1:7" x14ac:dyDescent="0.25">
      <c r="A951" s="11" t="s">
        <v>15</v>
      </c>
      <c r="B951" s="12">
        <v>15</v>
      </c>
      <c r="C951" s="9" t="s">
        <v>14</v>
      </c>
      <c r="D951" s="13">
        <f>$B951</f>
        <v>15</v>
      </c>
      <c r="E951" s="13">
        <f t="shared" si="84"/>
        <v>15</v>
      </c>
      <c r="F951" s="13">
        <f t="shared" si="84"/>
        <v>15</v>
      </c>
      <c r="G951" s="15">
        <f t="shared" si="84"/>
        <v>15</v>
      </c>
    </row>
    <row r="952" spans="1:7" x14ac:dyDescent="0.25">
      <c r="A952" s="11" t="s">
        <v>16</v>
      </c>
      <c r="B952" s="16">
        <v>2</v>
      </c>
      <c r="C952" s="9" t="s">
        <v>17</v>
      </c>
      <c r="D952" s="13">
        <f>B952</f>
        <v>2</v>
      </c>
      <c r="E952" s="13">
        <f>D952</f>
        <v>2</v>
      </c>
      <c r="F952" s="13">
        <f>E952</f>
        <v>2</v>
      </c>
      <c r="G952" s="15">
        <f>F952</f>
        <v>2</v>
      </c>
    </row>
    <row r="953" spans="1:7" ht="15.75" thickBot="1" x14ac:dyDescent="0.3">
      <c r="A953" s="17" t="s">
        <v>110</v>
      </c>
      <c r="B953" s="18"/>
      <c r="C953" s="19" t="s">
        <v>18</v>
      </c>
      <c r="D953" s="18">
        <f>D949-SUM(D950:D952)-10*LOG10(D948/1)</f>
        <v>-12.030899869919436</v>
      </c>
      <c r="E953" s="18">
        <f>E949-SUM(E950:E952)-10*LOG10(E948/1)</f>
        <v>-12.030899869919436</v>
      </c>
      <c r="F953" s="18">
        <f>F949-SUM(F950:F952)-10*LOG10(F948/1)</f>
        <v>-12.030899869919436</v>
      </c>
      <c r="G953" s="32">
        <f>G949-SUM(G950:G952)-10*LOG10(G948/1)</f>
        <v>-12.030899869919436</v>
      </c>
    </row>
    <row r="954" spans="1:7" ht="15.75" thickBot="1" x14ac:dyDescent="0.3">
      <c r="A954" s="20"/>
      <c r="B954" s="21"/>
      <c r="C954" s="22"/>
      <c r="D954" s="23"/>
      <c r="E954" s="24"/>
      <c r="F954" s="25"/>
      <c r="G954" s="1"/>
    </row>
    <row r="955" spans="1:7" x14ac:dyDescent="0.25">
      <c r="A955" s="26" t="s">
        <v>59</v>
      </c>
      <c r="B955" s="27"/>
      <c r="C955" s="28"/>
      <c r="D955" s="27"/>
      <c r="E955" s="27"/>
      <c r="F955" s="27"/>
      <c r="G955" s="29"/>
    </row>
    <row r="956" spans="1:7" x14ac:dyDescent="0.25">
      <c r="A956" s="7" t="s">
        <v>19</v>
      </c>
      <c r="B956" s="82">
        <v>3</v>
      </c>
      <c r="C956" s="9" t="s">
        <v>10</v>
      </c>
      <c r="D956" s="37">
        <f t="shared" ref="D956:G958" si="85">$B956</f>
        <v>3</v>
      </c>
      <c r="E956" s="37">
        <f t="shared" si="85"/>
        <v>3</v>
      </c>
      <c r="F956" s="37">
        <f t="shared" si="85"/>
        <v>3</v>
      </c>
      <c r="G956" s="38">
        <f t="shared" si="85"/>
        <v>3</v>
      </c>
    </row>
    <row r="957" spans="1:7" x14ac:dyDescent="0.25">
      <c r="A957" s="11" t="s">
        <v>20</v>
      </c>
      <c r="B957" s="82">
        <v>-92</v>
      </c>
      <c r="C957" s="9" t="s">
        <v>12</v>
      </c>
      <c r="D957" s="13">
        <f t="shared" si="85"/>
        <v>-92</v>
      </c>
      <c r="E957" s="13">
        <f t="shared" si="85"/>
        <v>-92</v>
      </c>
      <c r="F957" s="13">
        <f t="shared" si="85"/>
        <v>-92</v>
      </c>
      <c r="G957" s="15">
        <f t="shared" si="85"/>
        <v>-92</v>
      </c>
    </row>
    <row r="958" spans="1:7" x14ac:dyDescent="0.25">
      <c r="A958" s="11" t="s">
        <v>21</v>
      </c>
      <c r="B958" s="82">
        <v>0</v>
      </c>
      <c r="C958" s="9" t="s">
        <v>17</v>
      </c>
      <c r="D958" s="13">
        <f t="shared" si="85"/>
        <v>0</v>
      </c>
      <c r="E958" s="13">
        <f t="shared" si="85"/>
        <v>0</v>
      </c>
      <c r="F958" s="13">
        <f t="shared" si="85"/>
        <v>0</v>
      </c>
      <c r="G958" s="15">
        <f t="shared" si="85"/>
        <v>0</v>
      </c>
    </row>
    <row r="959" spans="1:7" ht="15.75" thickBot="1" x14ac:dyDescent="0.3">
      <c r="A959" s="17" t="s">
        <v>63</v>
      </c>
      <c r="B959" s="31"/>
      <c r="C959" s="19" t="s">
        <v>18</v>
      </c>
      <c r="D959" s="18">
        <f>D957-10*LOG(D956,10)-D958</f>
        <v>-96.771212547196626</v>
      </c>
      <c r="E959" s="18">
        <f>E957-10*LOG(E956,10)-E958</f>
        <v>-96.771212547196626</v>
      </c>
      <c r="F959" s="18">
        <f>F957-10*LOG(F956,10)-F958</f>
        <v>-96.771212547196626</v>
      </c>
      <c r="G959" s="32">
        <f>G957-10*LOG(G956,10)-G958</f>
        <v>-96.771212547196626</v>
      </c>
    </row>
    <row r="960" spans="1:7" ht="15.75" thickBot="1" x14ac:dyDescent="0.3">
      <c r="A960" s="20"/>
      <c r="B960" s="23"/>
      <c r="C960" s="22"/>
      <c r="D960" s="23"/>
      <c r="E960" s="24"/>
      <c r="F960" s="25"/>
      <c r="G960" s="1"/>
    </row>
    <row r="961" spans="1:7" x14ac:dyDescent="0.25">
      <c r="A961" s="26" t="s">
        <v>22</v>
      </c>
      <c r="B961" s="33"/>
      <c r="C961" s="34"/>
      <c r="D961" s="33"/>
      <c r="E961" s="33"/>
      <c r="F961" s="33"/>
      <c r="G961" s="29"/>
    </row>
    <row r="962" spans="1:7" x14ac:dyDescent="0.25">
      <c r="A962" s="11" t="s">
        <v>23</v>
      </c>
      <c r="B962" s="35"/>
      <c r="C962" s="36"/>
      <c r="D962" s="37">
        <v>2</v>
      </c>
      <c r="E962" s="37">
        <v>2</v>
      </c>
      <c r="F962" s="37">
        <v>2</v>
      </c>
      <c r="G962" s="38">
        <v>2</v>
      </c>
    </row>
    <row r="963" spans="1:7" x14ac:dyDescent="0.25">
      <c r="A963" s="11" t="s">
        <v>24</v>
      </c>
      <c r="B963" s="35"/>
      <c r="C963" s="36"/>
      <c r="D963" s="13">
        <v>64</v>
      </c>
      <c r="E963" s="13">
        <v>128</v>
      </c>
      <c r="F963" s="13">
        <v>256</v>
      </c>
      <c r="G963" s="15">
        <v>15</v>
      </c>
    </row>
    <row r="964" spans="1:7" x14ac:dyDescent="0.25">
      <c r="A964" s="11" t="s">
        <v>25</v>
      </c>
      <c r="B964" s="35"/>
      <c r="C964" s="36"/>
      <c r="D964" s="37">
        <v>3.8</v>
      </c>
      <c r="E964" s="37">
        <v>3.3</v>
      </c>
      <c r="F964" s="37">
        <v>2.8</v>
      </c>
      <c r="G964" s="38">
        <v>2.7</v>
      </c>
    </row>
    <row r="965" spans="1:7" x14ac:dyDescent="0.25">
      <c r="A965" s="11" t="s">
        <v>26</v>
      </c>
      <c r="B965" s="35"/>
      <c r="C965" s="36"/>
      <c r="D965" s="13">
        <v>128</v>
      </c>
      <c r="E965" s="13">
        <v>256</v>
      </c>
      <c r="F965" s="13">
        <v>1024</v>
      </c>
      <c r="G965" s="15">
        <v>1024</v>
      </c>
    </row>
    <row r="966" spans="1:7" ht="15.75" thickBot="1" x14ac:dyDescent="0.3">
      <c r="A966" s="39" t="s">
        <v>27</v>
      </c>
      <c r="B966" s="18"/>
      <c r="C966" s="19"/>
      <c r="D966" s="40">
        <v>4.3</v>
      </c>
      <c r="E966" s="40">
        <v>3.8</v>
      </c>
      <c r="F966" s="40">
        <v>3.3</v>
      </c>
      <c r="G966" s="41">
        <v>2.7</v>
      </c>
    </row>
    <row r="967" spans="1:7" ht="15.75" thickBot="1" x14ac:dyDescent="0.3">
      <c r="A967" s="1"/>
      <c r="B967" s="1"/>
      <c r="C967" s="1"/>
      <c r="D967" s="1"/>
      <c r="E967" s="1"/>
      <c r="F967" s="1"/>
      <c r="G967" s="1"/>
    </row>
    <row r="968" spans="1:7" x14ac:dyDescent="0.25">
      <c r="A968" s="26" t="s">
        <v>28</v>
      </c>
      <c r="B968" s="27"/>
      <c r="C968" s="28"/>
      <c r="D968" s="27"/>
      <c r="E968" s="27"/>
      <c r="F968" s="27"/>
      <c r="G968" s="29"/>
    </row>
    <row r="969" spans="1:7" x14ac:dyDescent="0.25">
      <c r="A969" s="11" t="s">
        <v>29</v>
      </c>
      <c r="B969" s="12">
        <v>6</v>
      </c>
      <c r="C969" s="9" t="s">
        <v>14</v>
      </c>
      <c r="D969" s="13">
        <f>$B$27</f>
        <v>6</v>
      </c>
      <c r="E969" s="13">
        <f>$B$27</f>
        <v>6</v>
      </c>
      <c r="F969" s="13">
        <f>$B$27</f>
        <v>6</v>
      </c>
      <c r="G969" s="15">
        <f>$B$27</f>
        <v>6</v>
      </c>
    </row>
    <row r="970" spans="1:7" x14ac:dyDescent="0.25">
      <c r="A970" s="7" t="s">
        <v>30</v>
      </c>
      <c r="B970" s="35"/>
      <c r="C970" s="36" t="s">
        <v>18</v>
      </c>
      <c r="D970" s="35">
        <f>D959-D969</f>
        <v>-102.77121254719663</v>
      </c>
      <c r="E970" s="35">
        <f>E959-E969</f>
        <v>-102.77121254719663</v>
      </c>
      <c r="F970" s="35">
        <f>F959-F969</f>
        <v>-102.77121254719663</v>
      </c>
      <c r="G970" s="42">
        <f>G959-G969</f>
        <v>-102.77121254719663</v>
      </c>
    </row>
    <row r="971" spans="1:7" x14ac:dyDescent="0.25">
      <c r="A971" s="11" t="s">
        <v>98</v>
      </c>
      <c r="B971" s="8"/>
      <c r="C971" s="9"/>
      <c r="D971" s="13"/>
      <c r="E971" s="13"/>
      <c r="F971" s="13"/>
      <c r="G971" s="15"/>
    </row>
    <row r="972" spans="1:7" x14ac:dyDescent="0.25">
      <c r="A972" s="43" t="s">
        <v>32</v>
      </c>
      <c r="B972" s="44"/>
      <c r="C972" s="9" t="s">
        <v>18</v>
      </c>
      <c r="D972" s="13">
        <f>D970-D952</f>
        <v>-104.77121254719663</v>
      </c>
      <c r="E972" s="13">
        <f>E970-E952</f>
        <v>-104.77121254719663</v>
      </c>
      <c r="F972" s="13">
        <f>F970-F952</f>
        <v>-104.77121254719663</v>
      </c>
      <c r="G972" s="15">
        <f>G970-G952</f>
        <v>-104.77121254719663</v>
      </c>
    </row>
    <row r="973" spans="1:7" x14ac:dyDescent="0.25">
      <c r="A973" s="7" t="s">
        <v>39</v>
      </c>
      <c r="B973" s="13"/>
      <c r="C973" s="47" t="s">
        <v>14</v>
      </c>
      <c r="D973" s="35">
        <f>-D972+D953</f>
        <v>92.740312677277188</v>
      </c>
      <c r="E973" s="35">
        <f>-E972+E953</f>
        <v>92.740312677277188</v>
      </c>
      <c r="F973" s="35">
        <f>-F972+F953</f>
        <v>92.740312677277188</v>
      </c>
      <c r="G973" s="42">
        <f>-G972+G953</f>
        <v>92.740312677277188</v>
      </c>
    </row>
    <row r="974" spans="1:7" x14ac:dyDescent="0.25">
      <c r="A974" s="11" t="s">
        <v>33</v>
      </c>
      <c r="B974" s="8"/>
      <c r="C974" s="48" t="s">
        <v>14</v>
      </c>
      <c r="D974" s="13">
        <f>-10*D962*LOG(0.3/(4*PI()*D963*$B$3),10)</f>
        <v>83.908488987370035</v>
      </c>
      <c r="E974" s="13">
        <f>-10*E962*LOG(0.3/(4*PI()*E963*$B$3),10)</f>
        <v>89.929088900649646</v>
      </c>
      <c r="F974" s="13">
        <f>-10*F962*LOG(0.3/(4*PI()*F963*$B$3),10)</f>
        <v>95.949688813929271</v>
      </c>
      <c r="G974" s="15">
        <f>-10*G962*LOG(0.3/(4*PI()*G963*$B$3),10)</f>
        <v>71.306714688805911</v>
      </c>
    </row>
    <row r="975" spans="1:7" x14ac:dyDescent="0.25">
      <c r="A975" s="11" t="s">
        <v>41</v>
      </c>
      <c r="B975" s="8"/>
      <c r="C975" s="48" t="s">
        <v>14</v>
      </c>
      <c r="D975" s="13">
        <f>-D973+D974</f>
        <v>-8.8318236899071536</v>
      </c>
      <c r="E975" s="13">
        <f>-E973+E974</f>
        <v>-2.8112237766275427</v>
      </c>
      <c r="F975" s="13">
        <f>-F973+F974</f>
        <v>3.2093761366520823</v>
      </c>
      <c r="G975" s="15">
        <f>-G973+G974</f>
        <v>-21.433597988471277</v>
      </c>
    </row>
    <row r="976" spans="1:7" x14ac:dyDescent="0.25">
      <c r="A976" s="11" t="s">
        <v>34</v>
      </c>
      <c r="B976" s="8"/>
      <c r="C976" s="48" t="s">
        <v>14</v>
      </c>
      <c r="D976" s="13">
        <f>D974+10*D964*LOG(D965/D963,10)</f>
        <v>95.347628822601322</v>
      </c>
      <c r="E976" s="13">
        <f>E974+10*E964*LOG(E965/E963,10)</f>
        <v>99.863078757561027</v>
      </c>
      <c r="F976" s="13">
        <f>F974+10*F964*LOG(F965/F963,10)</f>
        <v>112.80736857111222</v>
      </c>
      <c r="G976" s="15">
        <f>G974+10*G964*LOG(G965/G963,10)</f>
        <v>120.83034952357744</v>
      </c>
    </row>
    <row r="977" spans="1:7" x14ac:dyDescent="0.25">
      <c r="A977" s="11" t="s">
        <v>41</v>
      </c>
      <c r="B977" s="8"/>
      <c r="C977" s="48" t="s">
        <v>14</v>
      </c>
      <c r="D977" s="13">
        <f>-D973+D976</f>
        <v>2.607316145324134</v>
      </c>
      <c r="E977" s="13">
        <f>-E973+E976</f>
        <v>7.1227660802838386</v>
      </c>
      <c r="F977" s="13">
        <f>-F973+F976</f>
        <v>20.067055893835033</v>
      </c>
      <c r="G977" s="15">
        <f>-G973+G976</f>
        <v>28.090036846300251</v>
      </c>
    </row>
    <row r="978" spans="1:7" ht="18" x14ac:dyDescent="0.25">
      <c r="A978" s="7" t="s">
        <v>99</v>
      </c>
      <c r="B978" s="44"/>
      <c r="C978" s="47" t="s">
        <v>14</v>
      </c>
      <c r="D978" s="56">
        <f>IF(D977&lt;0,D$23*POWER(10,-D977/(10*D$24)),IF(D975&lt;0,D$21*POWER(10,-D975/(10*D$22)),0.3*POWER(10,D973/(10*D$20))/(4*PI()*$B$3)))</f>
        <v>109.29401663038314</v>
      </c>
      <c r="E978" s="56">
        <f>IF(E977&lt;0,E$23*POWER(10,-E977/(10*E$24)),IF(E975&lt;0,E$21*POWER(10,-E975/(10*E$22)),0.3*POWER(10,E973/(10*E$20))/(4*PI()*$B$3)))</f>
        <v>155.73942572429095</v>
      </c>
      <c r="F978" s="56">
        <f>IF(F977&lt;0,F$23*POWER(10,-F977/(10*F$24)),IF(F975&lt;0,F$21*POWER(10,-F975/(10*F$22)),0.3*POWER(10,F973/(10*F$20))/(4*PI()*$B$3)))</f>
        <v>176.91764856768523</v>
      </c>
      <c r="G978" s="57">
        <f>IF(G977&lt;0,G$23*POWER(10,-G977/(10*G$24)),IF(G975&lt;0,G$21*POWER(10,-G975/(10*G$22)),0.3*POWER(10,G973/(10*G$20))/(4*PI()*$B$3)))</f>
        <v>93.310006910472083</v>
      </c>
    </row>
    <row r="980" spans="1:7" x14ac:dyDescent="0.25">
      <c r="A980" s="50" t="s">
        <v>50</v>
      </c>
    </row>
    <row r="981" spans="1:7" ht="15.75" thickBot="1" x14ac:dyDescent="0.3">
      <c r="A981" s="1" t="s">
        <v>0</v>
      </c>
      <c r="B981" s="1">
        <v>5.85</v>
      </c>
      <c r="C981" s="1"/>
      <c r="D981" s="1" t="s">
        <v>1</v>
      </c>
      <c r="E981" s="1">
        <f>300000000/B981/10^9</f>
        <v>5.1282051282051287E-2</v>
      </c>
      <c r="F981" s="1"/>
      <c r="G981" s="1"/>
    </row>
    <row r="982" spans="1:7" x14ac:dyDescent="0.25">
      <c r="A982" s="2" t="s">
        <v>2</v>
      </c>
      <c r="B982" s="3" t="s">
        <v>3</v>
      </c>
      <c r="C982" s="3" t="s">
        <v>4</v>
      </c>
      <c r="D982" s="4" t="s">
        <v>5</v>
      </c>
      <c r="E982" s="4" t="s">
        <v>6</v>
      </c>
      <c r="F982" s="5" t="s">
        <v>7</v>
      </c>
      <c r="G982" s="6" t="s">
        <v>8</v>
      </c>
    </row>
    <row r="983" spans="1:7" x14ac:dyDescent="0.25">
      <c r="A983" s="7" t="s">
        <v>103</v>
      </c>
      <c r="B983" s="8"/>
      <c r="C983" s="9"/>
      <c r="D983" s="9"/>
      <c r="E983" s="9"/>
      <c r="F983" s="9"/>
      <c r="G983" s="10"/>
    </row>
    <row r="984" spans="1:7" x14ac:dyDescent="0.25">
      <c r="A984" s="11" t="s">
        <v>9</v>
      </c>
      <c r="B984" s="12">
        <v>8</v>
      </c>
      <c r="C984" s="9" t="s">
        <v>10</v>
      </c>
      <c r="D984" s="13">
        <f>B984</f>
        <v>8</v>
      </c>
      <c r="E984" s="13">
        <f>D984</f>
        <v>8</v>
      </c>
      <c r="F984" s="13">
        <f>E984</f>
        <v>8</v>
      </c>
      <c r="G984" s="49">
        <f>F984</f>
        <v>8</v>
      </c>
    </row>
    <row r="985" spans="1:7" x14ac:dyDescent="0.25">
      <c r="A985" s="11" t="s">
        <v>11</v>
      </c>
      <c r="B985" s="12">
        <v>14</v>
      </c>
      <c r="C985" s="9" t="s">
        <v>12</v>
      </c>
      <c r="D985" s="13">
        <f>$B985</f>
        <v>14</v>
      </c>
      <c r="E985" s="13">
        <f>$B985</f>
        <v>14</v>
      </c>
      <c r="F985" s="13">
        <f>$B985</f>
        <v>14</v>
      </c>
      <c r="G985" s="15">
        <f>$B985</f>
        <v>14</v>
      </c>
    </row>
    <row r="986" spans="1:7" x14ac:dyDescent="0.25">
      <c r="A986" s="11" t="s">
        <v>13</v>
      </c>
      <c r="B986" s="12">
        <v>0</v>
      </c>
      <c r="C986" s="9" t="s">
        <v>14</v>
      </c>
      <c r="D986" s="13">
        <f>$B986</f>
        <v>0</v>
      </c>
      <c r="E986" s="13">
        <f t="shared" ref="E986:G987" si="86">$B986</f>
        <v>0</v>
      </c>
      <c r="F986" s="13">
        <f t="shared" si="86"/>
        <v>0</v>
      </c>
      <c r="G986" s="15">
        <f t="shared" si="86"/>
        <v>0</v>
      </c>
    </row>
    <row r="987" spans="1:7" x14ac:dyDescent="0.25">
      <c r="A987" s="11" t="s">
        <v>15</v>
      </c>
      <c r="B987" s="12">
        <v>15</v>
      </c>
      <c r="C987" s="9" t="s">
        <v>14</v>
      </c>
      <c r="D987" s="13">
        <f>$B987</f>
        <v>15</v>
      </c>
      <c r="E987" s="13">
        <f t="shared" si="86"/>
        <v>15</v>
      </c>
      <c r="F987" s="13">
        <f t="shared" si="86"/>
        <v>15</v>
      </c>
      <c r="G987" s="15">
        <f t="shared" si="86"/>
        <v>15</v>
      </c>
    </row>
    <row r="988" spans="1:7" x14ac:dyDescent="0.25">
      <c r="A988" s="11" t="s">
        <v>16</v>
      </c>
      <c r="B988" s="16">
        <v>2</v>
      </c>
      <c r="C988" s="9" t="s">
        <v>17</v>
      </c>
      <c r="D988" s="13">
        <f>B988</f>
        <v>2</v>
      </c>
      <c r="E988" s="13">
        <f>D988</f>
        <v>2</v>
      </c>
      <c r="F988" s="13">
        <f>E988</f>
        <v>2</v>
      </c>
      <c r="G988" s="15">
        <f>F988</f>
        <v>2</v>
      </c>
    </row>
    <row r="989" spans="1:7" ht="15.75" thickBot="1" x14ac:dyDescent="0.3">
      <c r="A989" s="17" t="s">
        <v>110</v>
      </c>
      <c r="B989" s="18"/>
      <c r="C989" s="19" t="s">
        <v>18</v>
      </c>
      <c r="D989" s="18">
        <f>D985-SUM(D986:D988)-10*LOG10(D984/1)</f>
        <v>-12.030899869919436</v>
      </c>
      <c r="E989" s="18">
        <f>E985-SUM(E986:E988)-10*LOG10(E984/1)</f>
        <v>-12.030899869919436</v>
      </c>
      <c r="F989" s="18">
        <f>F985-SUM(F986:F988)-10*LOG10(F984/1)</f>
        <v>-12.030899869919436</v>
      </c>
      <c r="G989" s="32">
        <f>G985-SUM(G986:G988)-10*LOG10(G984/1)</f>
        <v>-12.030899869919436</v>
      </c>
    </row>
    <row r="990" spans="1:7" ht="15.75" thickBot="1" x14ac:dyDescent="0.3">
      <c r="A990" s="20"/>
      <c r="B990" s="21"/>
      <c r="C990" s="22"/>
      <c r="D990" s="23"/>
      <c r="E990" s="24"/>
      <c r="F990" s="25"/>
      <c r="G990" s="1"/>
    </row>
    <row r="991" spans="1:7" x14ac:dyDescent="0.25">
      <c r="A991" s="26" t="s">
        <v>58</v>
      </c>
      <c r="B991" s="27"/>
      <c r="C991" s="28"/>
      <c r="D991" s="27"/>
      <c r="E991" s="27"/>
      <c r="F991" s="27"/>
      <c r="G991" s="29"/>
    </row>
    <row r="992" spans="1:7" x14ac:dyDescent="0.25">
      <c r="A992" s="7" t="s">
        <v>19</v>
      </c>
      <c r="B992" s="82">
        <v>20</v>
      </c>
      <c r="C992" s="9" t="s">
        <v>10</v>
      </c>
      <c r="D992" s="37">
        <f t="shared" ref="D992:G994" si="87">$B992</f>
        <v>20</v>
      </c>
      <c r="E992" s="37">
        <f t="shared" si="87"/>
        <v>20</v>
      </c>
      <c r="F992" s="37">
        <f t="shared" si="87"/>
        <v>20</v>
      </c>
      <c r="G992" s="38">
        <f t="shared" si="87"/>
        <v>20</v>
      </c>
    </row>
    <row r="993" spans="1:7" x14ac:dyDescent="0.25">
      <c r="A993" s="11" t="s">
        <v>20</v>
      </c>
      <c r="B993" s="82">
        <v>-88</v>
      </c>
      <c r="C993" s="9" t="s">
        <v>12</v>
      </c>
      <c r="D993" s="13">
        <f t="shared" si="87"/>
        <v>-88</v>
      </c>
      <c r="E993" s="13">
        <f t="shared" si="87"/>
        <v>-88</v>
      </c>
      <c r="F993" s="13">
        <f t="shared" si="87"/>
        <v>-88</v>
      </c>
      <c r="G993" s="15">
        <f t="shared" si="87"/>
        <v>-88</v>
      </c>
    </row>
    <row r="994" spans="1:7" x14ac:dyDescent="0.25">
      <c r="A994" s="11" t="s">
        <v>21</v>
      </c>
      <c r="B994" s="82">
        <v>0</v>
      </c>
      <c r="C994" s="9" t="s">
        <v>17</v>
      </c>
      <c r="D994" s="13">
        <f t="shared" si="87"/>
        <v>0</v>
      </c>
      <c r="E994" s="13">
        <f t="shared" si="87"/>
        <v>0</v>
      </c>
      <c r="F994" s="13">
        <f t="shared" si="87"/>
        <v>0</v>
      </c>
      <c r="G994" s="15">
        <f t="shared" si="87"/>
        <v>0</v>
      </c>
    </row>
    <row r="995" spans="1:7" ht="15.75" thickBot="1" x14ac:dyDescent="0.3">
      <c r="A995" s="17" t="s">
        <v>63</v>
      </c>
      <c r="B995" s="31"/>
      <c r="C995" s="19" t="s">
        <v>18</v>
      </c>
      <c r="D995" s="18">
        <f>D993-10*LOG(D992,10)-D994</f>
        <v>-101.01029995663981</v>
      </c>
      <c r="E995" s="18">
        <f>E993-10*LOG(E992,10)-E994</f>
        <v>-101.01029995663981</v>
      </c>
      <c r="F995" s="18">
        <f>F993-10*LOG(F992,10)-F994</f>
        <v>-101.01029995663981</v>
      </c>
      <c r="G995" s="32">
        <f>G993-10*LOG(G992,10)-G994</f>
        <v>-101.01029995663981</v>
      </c>
    </row>
    <row r="996" spans="1:7" ht="15.75" thickBot="1" x14ac:dyDescent="0.3">
      <c r="A996" s="20"/>
      <c r="B996" s="23"/>
      <c r="C996" s="22"/>
      <c r="D996" s="23"/>
      <c r="E996" s="24"/>
      <c r="F996" s="25"/>
      <c r="G996" s="1"/>
    </row>
    <row r="997" spans="1:7" x14ac:dyDescent="0.25">
      <c r="A997" s="26" t="s">
        <v>22</v>
      </c>
      <c r="B997" s="33"/>
      <c r="C997" s="34"/>
      <c r="D997" s="33"/>
      <c r="E997" s="33"/>
      <c r="F997" s="33"/>
      <c r="G997" s="29"/>
    </row>
    <row r="998" spans="1:7" x14ac:dyDescent="0.25">
      <c r="A998" s="11" t="s">
        <v>23</v>
      </c>
      <c r="B998" s="35"/>
      <c r="C998" s="36"/>
      <c r="D998" s="37">
        <v>2</v>
      </c>
      <c r="E998" s="37">
        <v>2</v>
      </c>
      <c r="F998" s="37">
        <v>2</v>
      </c>
      <c r="G998" s="38">
        <v>2</v>
      </c>
    </row>
    <row r="999" spans="1:7" x14ac:dyDescent="0.25">
      <c r="A999" s="11" t="s">
        <v>24</v>
      </c>
      <c r="B999" s="35"/>
      <c r="C999" s="36"/>
      <c r="D999" s="13">
        <v>64</v>
      </c>
      <c r="E999" s="13">
        <v>128</v>
      </c>
      <c r="F999" s="13">
        <v>256</v>
      </c>
      <c r="G999" s="15">
        <v>15</v>
      </c>
    </row>
    <row r="1000" spans="1:7" x14ac:dyDescent="0.25">
      <c r="A1000" s="11" t="s">
        <v>25</v>
      </c>
      <c r="B1000" s="35"/>
      <c r="C1000" s="36"/>
      <c r="D1000" s="37">
        <v>3.8</v>
      </c>
      <c r="E1000" s="37">
        <v>3.3</v>
      </c>
      <c r="F1000" s="37">
        <v>2.8</v>
      </c>
      <c r="G1000" s="38">
        <v>2.7</v>
      </c>
    </row>
    <row r="1001" spans="1:7" x14ac:dyDescent="0.25">
      <c r="A1001" s="11" t="s">
        <v>26</v>
      </c>
      <c r="B1001" s="35"/>
      <c r="C1001" s="36"/>
      <c r="D1001" s="13">
        <v>128</v>
      </c>
      <c r="E1001" s="13">
        <v>256</v>
      </c>
      <c r="F1001" s="13">
        <v>1024</v>
      </c>
      <c r="G1001" s="15">
        <v>1024</v>
      </c>
    </row>
    <row r="1002" spans="1:7" ht="15.75" thickBot="1" x14ac:dyDescent="0.3">
      <c r="A1002" s="39" t="s">
        <v>27</v>
      </c>
      <c r="B1002" s="18"/>
      <c r="C1002" s="19"/>
      <c r="D1002" s="40">
        <v>4.3</v>
      </c>
      <c r="E1002" s="40">
        <v>3.8</v>
      </c>
      <c r="F1002" s="40">
        <v>3.3</v>
      </c>
      <c r="G1002" s="41">
        <v>2.7</v>
      </c>
    </row>
    <row r="1003" spans="1:7" ht="15.75" thickBot="1" x14ac:dyDescent="0.3">
      <c r="A1003" s="1"/>
      <c r="B1003" s="1"/>
      <c r="C1003" s="1"/>
      <c r="D1003" s="1"/>
      <c r="E1003" s="1"/>
      <c r="F1003" s="1"/>
      <c r="G1003" s="1"/>
    </row>
    <row r="1004" spans="1:7" x14ac:dyDescent="0.25">
      <c r="A1004" s="26" t="s">
        <v>28</v>
      </c>
      <c r="B1004" s="27"/>
      <c r="C1004" s="28"/>
      <c r="D1004" s="27"/>
      <c r="E1004" s="27"/>
      <c r="F1004" s="27"/>
      <c r="G1004" s="29"/>
    </row>
    <row r="1005" spans="1:7" x14ac:dyDescent="0.25">
      <c r="A1005" s="11" t="s">
        <v>29</v>
      </c>
      <c r="B1005" s="12">
        <v>6</v>
      </c>
      <c r="C1005" s="9" t="s">
        <v>14</v>
      </c>
      <c r="D1005" s="13">
        <f>$B$27</f>
        <v>6</v>
      </c>
      <c r="E1005" s="13">
        <f>$B$27</f>
        <v>6</v>
      </c>
      <c r="F1005" s="13">
        <f>$B$27</f>
        <v>6</v>
      </c>
      <c r="G1005" s="15">
        <f>$B$27</f>
        <v>6</v>
      </c>
    </row>
    <row r="1006" spans="1:7" x14ac:dyDescent="0.25">
      <c r="A1006" s="7" t="s">
        <v>30</v>
      </c>
      <c r="B1006" s="35"/>
      <c r="C1006" s="36" t="s">
        <v>18</v>
      </c>
      <c r="D1006" s="35">
        <f>D995-D1005</f>
        <v>-107.01029995663981</v>
      </c>
      <c r="E1006" s="35">
        <f>E995-E1005</f>
        <v>-107.01029995663981</v>
      </c>
      <c r="F1006" s="35">
        <f>F995-F1005</f>
        <v>-107.01029995663981</v>
      </c>
      <c r="G1006" s="42">
        <f>G995-G1005</f>
        <v>-107.01029995663981</v>
      </c>
    </row>
    <row r="1007" spans="1:7" x14ac:dyDescent="0.25">
      <c r="A1007" s="11" t="s">
        <v>98</v>
      </c>
      <c r="B1007" s="8"/>
      <c r="C1007" s="9"/>
      <c r="D1007" s="13"/>
      <c r="E1007" s="13"/>
      <c r="F1007" s="13"/>
      <c r="G1007" s="15"/>
    </row>
    <row r="1008" spans="1:7" x14ac:dyDescent="0.25">
      <c r="A1008" s="43" t="s">
        <v>32</v>
      </c>
      <c r="B1008" s="44"/>
      <c r="C1008" s="9" t="s">
        <v>18</v>
      </c>
      <c r="D1008" s="13">
        <f>D1006-D988</f>
        <v>-109.01029995663981</v>
      </c>
      <c r="E1008" s="13">
        <f>E1006-E988</f>
        <v>-109.01029995663981</v>
      </c>
      <c r="F1008" s="13">
        <f>F1006-F988</f>
        <v>-109.01029995663981</v>
      </c>
      <c r="G1008" s="15">
        <f>G1006-G988</f>
        <v>-109.01029995663981</v>
      </c>
    </row>
    <row r="1009" spans="1:7" x14ac:dyDescent="0.25">
      <c r="A1009" s="7" t="s">
        <v>39</v>
      </c>
      <c r="B1009" s="13"/>
      <c r="C1009" s="47" t="s">
        <v>14</v>
      </c>
      <c r="D1009" s="35">
        <f>-D1008+D989</f>
        <v>96.979400086720375</v>
      </c>
      <c r="E1009" s="35">
        <f>-E1008+E989</f>
        <v>96.979400086720375</v>
      </c>
      <c r="F1009" s="35">
        <f>-F1008+F989</f>
        <v>96.979400086720375</v>
      </c>
      <c r="G1009" s="42">
        <f>-G1008+G989</f>
        <v>96.979400086720375</v>
      </c>
    </row>
    <row r="1010" spans="1:7" x14ac:dyDescent="0.25">
      <c r="A1010" s="11" t="s">
        <v>33</v>
      </c>
      <c r="B1010" s="8"/>
      <c r="C1010" s="48" t="s">
        <v>14</v>
      </c>
      <c r="D1010" s="13">
        <f>-10*D998*LOG(0.3/(4*PI()*D999*$B$3),10)</f>
        <v>83.908488987370035</v>
      </c>
      <c r="E1010" s="13">
        <f>-10*E998*LOG(0.3/(4*PI()*E999*$B$3),10)</f>
        <v>89.929088900649646</v>
      </c>
      <c r="F1010" s="13">
        <f>-10*F998*LOG(0.3/(4*PI()*F999*$B$3),10)</f>
        <v>95.949688813929271</v>
      </c>
      <c r="G1010" s="15">
        <f>-10*G998*LOG(0.3/(4*PI()*G999*$B$3),10)</f>
        <v>71.306714688805911</v>
      </c>
    </row>
    <row r="1011" spans="1:7" x14ac:dyDescent="0.25">
      <c r="A1011" s="11" t="s">
        <v>41</v>
      </c>
      <c r="B1011" s="8"/>
      <c r="C1011" s="48" t="s">
        <v>14</v>
      </c>
      <c r="D1011" s="13">
        <f>-D1009+D1010</f>
        <v>-13.07091109935034</v>
      </c>
      <c r="E1011" s="13">
        <f>-E1009+E1010</f>
        <v>-7.0503111860707293</v>
      </c>
      <c r="F1011" s="13">
        <f>-F1009+F1010</f>
        <v>-1.0297112727911042</v>
      </c>
      <c r="G1011" s="15">
        <f>-G1009+G1010</f>
        <v>-25.672685397914464</v>
      </c>
    </row>
    <row r="1012" spans="1:7" x14ac:dyDescent="0.25">
      <c r="A1012" s="11" t="s">
        <v>34</v>
      </c>
      <c r="B1012" s="8"/>
      <c r="C1012" s="48" t="s">
        <v>14</v>
      </c>
      <c r="D1012" s="13">
        <f>D1010+10*D1000*LOG(D1001/D999,10)</f>
        <v>95.347628822601322</v>
      </c>
      <c r="E1012" s="13">
        <f>E1010+10*E1000*LOG(E1001/E999,10)</f>
        <v>99.863078757561027</v>
      </c>
      <c r="F1012" s="13">
        <f>F1010+10*F1000*LOG(F1001/F999,10)</f>
        <v>112.80736857111222</v>
      </c>
      <c r="G1012" s="15">
        <f>G1010+10*G1000*LOG(G1001/G999,10)</f>
        <v>120.83034952357744</v>
      </c>
    </row>
    <row r="1013" spans="1:7" x14ac:dyDescent="0.25">
      <c r="A1013" s="11" t="s">
        <v>41</v>
      </c>
      <c r="B1013" s="8"/>
      <c r="C1013" s="48" t="s">
        <v>14</v>
      </c>
      <c r="D1013" s="13">
        <f>-D1009+D1012</f>
        <v>-1.6317712641190525</v>
      </c>
      <c r="E1013" s="13">
        <f>-E1009+E1012</f>
        <v>2.8836786708406521</v>
      </c>
      <c r="F1013" s="13">
        <f>-F1009+F1012</f>
        <v>15.827968484391846</v>
      </c>
      <c r="G1013" s="15">
        <f>-G1009+G1012</f>
        <v>23.850949436857064</v>
      </c>
    </row>
    <row r="1014" spans="1:7" ht="18" x14ac:dyDescent="0.25">
      <c r="A1014" s="7" t="s">
        <v>99</v>
      </c>
      <c r="B1014" s="44"/>
      <c r="C1014" s="47" t="s">
        <v>14</v>
      </c>
      <c r="D1014" s="56">
        <f>IF(D1013&lt;0,D$23*POWER(10,-D1013/(10*D$24)),IF(D1011&lt;0,D$21*POWER(10,-D1011/(10*D$22)),0.3*POWER(10,D1009/(10*D$20))/(4*PI()*$B$3)))</f>
        <v>139.68769098133839</v>
      </c>
      <c r="E1014" s="56">
        <f>IF(E1013&lt;0,E$23*POWER(10,-E1013/(10*E$24)),IF(E1011&lt;0,E$21*POWER(10,-E1011/(10*E$22)),0.3*POWER(10,E1009/(10*E$20))/(4*PI()*$B$3)))</f>
        <v>209.34170797574606</v>
      </c>
      <c r="F1014" s="56">
        <f>IF(F1013&lt;0,F$23*POWER(10,-F1013/(10*F$24)),IF(F1011&lt;0,F$21*POWER(10,-F1011/(10*F$22)),0.3*POWER(10,F1009/(10*F$20))/(4*PI()*$B$3)))</f>
        <v>278.62197598460688</v>
      </c>
      <c r="G1014" s="57">
        <f>IF(G1013&lt;0,G$23*POWER(10,-G1013/(10*G$24)),IF(G1011&lt;0,G$21*POWER(10,-G1011/(10*G$22)),0.3*POWER(10,G1009/(10*G$20))/(4*PI()*$B$3)))</f>
        <v>133.94652742785982</v>
      </c>
    </row>
    <row r="1015" spans="1:7" ht="18" x14ac:dyDescent="0.25">
      <c r="A1015" s="53"/>
      <c r="B1015" s="52"/>
      <c r="C1015" s="62"/>
      <c r="D1015" s="63"/>
      <c r="E1015" s="63"/>
      <c r="F1015" s="63"/>
      <c r="G1015" s="63"/>
    </row>
  </sheetData>
  <mergeCells count="39">
    <mergeCell ref="L184:O184"/>
    <mergeCell ref="J186:J187"/>
    <mergeCell ref="J188:J189"/>
    <mergeCell ref="J190:J191"/>
    <mergeCell ref="J701:J702"/>
    <mergeCell ref="L655:O655"/>
    <mergeCell ref="J657:J658"/>
    <mergeCell ref="J659:J660"/>
    <mergeCell ref="J661:J662"/>
    <mergeCell ref="J663:J664"/>
    <mergeCell ref="K365:N365"/>
    <mergeCell ref="L693:O693"/>
    <mergeCell ref="J695:J696"/>
    <mergeCell ref="J697:J698"/>
    <mergeCell ref="J699:J700"/>
    <mergeCell ref="L510:O510"/>
    <mergeCell ref="J512:J513"/>
    <mergeCell ref="K873:N873"/>
    <mergeCell ref="J192:J193"/>
    <mergeCell ref="J514:J515"/>
    <mergeCell ref="J516:J517"/>
    <mergeCell ref="J518:J519"/>
    <mergeCell ref="L523:O523"/>
    <mergeCell ref="J525:J526"/>
    <mergeCell ref="J527:J528"/>
    <mergeCell ref="J529:J530"/>
    <mergeCell ref="J531:J532"/>
    <mergeCell ref="K536:N536"/>
    <mergeCell ref="L4:O4"/>
    <mergeCell ref="J6:J7"/>
    <mergeCell ref="J8:J9"/>
    <mergeCell ref="J10:J11"/>
    <mergeCell ref="J12:J13"/>
    <mergeCell ref="K30:N30"/>
    <mergeCell ref="L17:O17"/>
    <mergeCell ref="J19:J20"/>
    <mergeCell ref="J21:J22"/>
    <mergeCell ref="J23:J24"/>
    <mergeCell ref="J25:J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zoomScale="75" zoomScaleNormal="75" workbookViewId="0">
      <selection activeCell="I15" sqref="I15"/>
    </sheetView>
  </sheetViews>
  <sheetFormatPr defaultColWidth="9.140625" defaultRowHeight="15" x14ac:dyDescent="0.25"/>
  <cols>
    <col min="1" max="1" width="58.7109375" bestFit="1" customWidth="1"/>
    <col min="9" max="14" width="10.7109375" customWidth="1"/>
  </cols>
  <sheetData>
    <row r="1" spans="1:14" x14ac:dyDescent="0.25">
      <c r="A1" t="s">
        <v>89</v>
      </c>
      <c r="B1">
        <v>26</v>
      </c>
      <c r="C1" t="s">
        <v>12</v>
      </c>
    </row>
    <row r="2" spans="1:14" x14ac:dyDescent="0.25">
      <c r="A2" s="50" t="s">
        <v>45</v>
      </c>
    </row>
    <row r="3" spans="1:14" ht="15.75" thickBot="1" x14ac:dyDescent="0.3">
      <c r="A3" s="50" t="s">
        <v>46</v>
      </c>
    </row>
    <row r="4" spans="1:14" ht="15.75" thickBot="1" x14ac:dyDescent="0.3">
      <c r="A4" s="1" t="s">
        <v>0</v>
      </c>
      <c r="B4" s="1">
        <v>5.85</v>
      </c>
      <c r="C4" s="1"/>
      <c r="D4" s="1" t="s">
        <v>1</v>
      </c>
      <c r="E4" s="1">
        <f>300000000/B4/10^9</f>
        <v>5.1282051282051287E-2</v>
      </c>
      <c r="F4" s="1"/>
      <c r="G4" s="1"/>
      <c r="I4" s="75"/>
      <c r="J4" s="76"/>
      <c r="K4" s="120" t="s">
        <v>95</v>
      </c>
      <c r="L4" s="121"/>
      <c r="M4" s="121"/>
      <c r="N4" s="122"/>
    </row>
    <row r="5" spans="1:14" x14ac:dyDescent="0.25">
      <c r="A5" s="2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5" t="s">
        <v>7</v>
      </c>
      <c r="G5" s="6" t="s">
        <v>8</v>
      </c>
      <c r="I5" s="83"/>
      <c r="J5" s="84"/>
      <c r="K5" s="47" t="s">
        <v>5</v>
      </c>
      <c r="L5" s="47" t="s">
        <v>6</v>
      </c>
      <c r="M5" s="72" t="s">
        <v>7</v>
      </c>
      <c r="N5" s="78" t="s">
        <v>8</v>
      </c>
    </row>
    <row r="6" spans="1:14" x14ac:dyDescent="0.25">
      <c r="A6" s="7" t="s">
        <v>62</v>
      </c>
      <c r="B6" s="8"/>
      <c r="C6" s="9"/>
      <c r="D6" s="9"/>
      <c r="E6" s="9"/>
      <c r="F6" s="9"/>
      <c r="G6" s="10"/>
      <c r="I6" s="123" t="s">
        <v>93</v>
      </c>
      <c r="J6" s="48" t="s">
        <v>91</v>
      </c>
      <c r="K6" s="85">
        <f>D37</f>
        <v>238.88855631622692</v>
      </c>
      <c r="L6" s="85">
        <f>E37</f>
        <v>394.50606311782485</v>
      </c>
      <c r="M6" s="85">
        <f>F37</f>
        <v>635.17578975208596</v>
      </c>
      <c r="N6" s="87">
        <f>G37</f>
        <v>314.82179378275521</v>
      </c>
    </row>
    <row r="7" spans="1:14" x14ac:dyDescent="0.25">
      <c r="A7" s="11" t="s">
        <v>9</v>
      </c>
      <c r="B7" s="12">
        <v>1</v>
      </c>
      <c r="C7" s="9" t="s">
        <v>10</v>
      </c>
      <c r="D7" s="13">
        <f>B7</f>
        <v>1</v>
      </c>
      <c r="E7" s="13">
        <f>D7</f>
        <v>1</v>
      </c>
      <c r="F7" s="13">
        <f>E7</f>
        <v>1</v>
      </c>
      <c r="G7" s="14">
        <f>F7</f>
        <v>1</v>
      </c>
      <c r="I7" s="124"/>
      <c r="J7" s="48" t="s">
        <v>92</v>
      </c>
      <c r="K7" s="85">
        <f>D46</f>
        <v>125.33196326509795</v>
      </c>
      <c r="L7" s="85">
        <f>E46</f>
        <v>182.33663779984528</v>
      </c>
      <c r="M7" s="85">
        <f>F46</f>
        <v>229.48564515100281</v>
      </c>
      <c r="N7" s="87">
        <f>G46</f>
        <v>113.14108641599479</v>
      </c>
    </row>
    <row r="8" spans="1:14" x14ac:dyDescent="0.25">
      <c r="A8" s="11" t="s">
        <v>11</v>
      </c>
      <c r="B8" s="12">
        <f>B1</f>
        <v>26</v>
      </c>
      <c r="C8" s="9" t="s">
        <v>12</v>
      </c>
      <c r="D8" s="13">
        <f>$B8</f>
        <v>26</v>
      </c>
      <c r="E8" s="13">
        <f>$B8</f>
        <v>26</v>
      </c>
      <c r="F8" s="13">
        <f>$B8</f>
        <v>26</v>
      </c>
      <c r="G8" s="15">
        <f>$B8</f>
        <v>26</v>
      </c>
      <c r="I8" s="123" t="s">
        <v>94</v>
      </c>
      <c r="J8" s="48" t="s">
        <v>91</v>
      </c>
      <c r="K8" s="85">
        <f>D82</f>
        <v>203.32387131193551</v>
      </c>
      <c r="L8" s="85">
        <f>E82</f>
        <v>328.72691368994958</v>
      </c>
      <c r="M8" s="85">
        <f>F82</f>
        <v>495.88757134245822</v>
      </c>
      <c r="N8" s="87">
        <f>G82</f>
        <v>243.54106345644158</v>
      </c>
    </row>
    <row r="9" spans="1:14" x14ac:dyDescent="0.25">
      <c r="A9" s="11" t="s">
        <v>13</v>
      </c>
      <c r="B9" s="12">
        <v>0</v>
      </c>
      <c r="C9" s="9" t="s">
        <v>14</v>
      </c>
      <c r="D9" s="13">
        <f>$B9</f>
        <v>0</v>
      </c>
      <c r="E9" s="13">
        <f t="shared" ref="E9:G10" si="0">$B9</f>
        <v>0</v>
      </c>
      <c r="F9" s="13">
        <f t="shared" si="0"/>
        <v>0</v>
      </c>
      <c r="G9" s="15">
        <f t="shared" si="0"/>
        <v>0</v>
      </c>
      <c r="I9" s="124"/>
      <c r="J9" s="48" t="s">
        <v>92</v>
      </c>
      <c r="K9" s="85">
        <f>D91</f>
        <v>104.4343631761442</v>
      </c>
      <c r="L9" s="85">
        <f>E91</f>
        <v>147.7926143410547</v>
      </c>
      <c r="M9" s="85">
        <f>F91</f>
        <v>162.27085587124398</v>
      </c>
      <c r="N9" s="87">
        <f>G91</f>
        <v>87.52412015472693</v>
      </c>
    </row>
    <row r="10" spans="1:14" x14ac:dyDescent="0.25">
      <c r="A10" s="11" t="s">
        <v>15</v>
      </c>
      <c r="B10" s="12">
        <v>15</v>
      </c>
      <c r="C10" s="9" t="s">
        <v>14</v>
      </c>
      <c r="D10" s="13">
        <f>$B10</f>
        <v>15</v>
      </c>
      <c r="E10" s="13">
        <f t="shared" si="0"/>
        <v>15</v>
      </c>
      <c r="F10" s="13">
        <f t="shared" si="0"/>
        <v>15</v>
      </c>
      <c r="G10" s="15">
        <f t="shared" si="0"/>
        <v>15</v>
      </c>
      <c r="I10" s="123" t="s">
        <v>48</v>
      </c>
      <c r="J10" s="48" t="s">
        <v>91</v>
      </c>
      <c r="K10" s="85">
        <f>D128</f>
        <v>533.37487632790169</v>
      </c>
      <c r="L10" s="85">
        <f>E128</f>
        <v>979.01765646768456</v>
      </c>
      <c r="M10" s="85">
        <f>F128</f>
        <v>1944.7534266796483</v>
      </c>
      <c r="N10" s="87">
        <f>G128</f>
        <v>1131.410864159948</v>
      </c>
    </row>
    <row r="11" spans="1:14" x14ac:dyDescent="0.25">
      <c r="A11" s="11" t="s">
        <v>16</v>
      </c>
      <c r="B11" s="16">
        <v>0</v>
      </c>
      <c r="C11" s="9" t="s">
        <v>17</v>
      </c>
      <c r="D11" s="13">
        <v>0</v>
      </c>
      <c r="E11" s="13">
        <v>0</v>
      </c>
      <c r="F11" s="13">
        <v>0</v>
      </c>
      <c r="G11" s="15">
        <v>0</v>
      </c>
      <c r="I11" s="124"/>
      <c r="J11" s="48" t="s">
        <v>92</v>
      </c>
      <c r="K11" s="85">
        <f>D137</f>
        <v>280.51932662809315</v>
      </c>
      <c r="L11" s="85">
        <f>E137</f>
        <v>473.15240360383245</v>
      </c>
      <c r="M11" s="85">
        <f>F137</f>
        <v>812.89938200261838</v>
      </c>
      <c r="N11" s="87">
        <f>G137</f>
        <v>406.6079822995024</v>
      </c>
    </row>
    <row r="12" spans="1:14" ht="15.75" thickBot="1" x14ac:dyDescent="0.3">
      <c r="A12" s="17" t="s">
        <v>139</v>
      </c>
      <c r="B12" s="18"/>
      <c r="C12" s="19" t="s">
        <v>12</v>
      </c>
      <c r="D12" s="18">
        <f>D8-SUM(D9:D11)-10*LOG10(D7/1)</f>
        <v>11</v>
      </c>
      <c r="E12" s="18">
        <f>E8-SUM(E9:E11)-10*LOG10(E7/1)</f>
        <v>11</v>
      </c>
      <c r="F12" s="18">
        <f>F8-SUM(F9:F11)-10*LOG10(F7/1)</f>
        <v>11</v>
      </c>
      <c r="G12" s="32">
        <f>G8-SUM(G9:G11)-10*LOG10(G7/1)</f>
        <v>11</v>
      </c>
      <c r="I12" s="123" t="s">
        <v>50</v>
      </c>
      <c r="J12" s="48" t="s">
        <v>91</v>
      </c>
      <c r="K12" s="85">
        <f>D173</f>
        <v>453.96835406362783</v>
      </c>
      <c r="L12" s="85">
        <f>E173</f>
        <v>815.77821672786376</v>
      </c>
      <c r="M12" s="85">
        <f>F173</f>
        <v>1576.3161844259571</v>
      </c>
      <c r="N12" s="87">
        <f>G173</f>
        <v>875.24120154726916</v>
      </c>
    </row>
    <row r="13" spans="1:14" ht="15.75" thickBot="1" x14ac:dyDescent="0.3">
      <c r="A13" s="20"/>
      <c r="B13" s="21"/>
      <c r="C13" s="22"/>
      <c r="D13" s="23"/>
      <c r="E13" s="24"/>
      <c r="F13" s="25"/>
      <c r="G13" s="1"/>
      <c r="I13" s="125"/>
      <c r="J13" s="107" t="s">
        <v>92</v>
      </c>
      <c r="K13" s="86">
        <f>D182</f>
        <v>238.75683434722535</v>
      </c>
      <c r="L13" s="86">
        <f>E182</f>
        <v>394.25992115922338</v>
      </c>
      <c r="M13" s="86">
        <f>F182</f>
        <v>634.63801169814622</v>
      </c>
      <c r="N13" s="88">
        <f>G182</f>
        <v>314.54537892453561</v>
      </c>
    </row>
    <row r="14" spans="1:14" x14ac:dyDescent="0.25">
      <c r="A14" s="26" t="s">
        <v>79</v>
      </c>
      <c r="B14" s="27"/>
      <c r="C14" s="28"/>
      <c r="D14" s="27"/>
      <c r="E14" s="27"/>
      <c r="F14" s="27"/>
      <c r="G14" s="29"/>
    </row>
    <row r="15" spans="1:14" x14ac:dyDescent="0.25">
      <c r="A15" s="7" t="s">
        <v>19</v>
      </c>
      <c r="B15" s="30">
        <v>10</v>
      </c>
      <c r="C15" s="9" t="s">
        <v>10</v>
      </c>
      <c r="D15" s="37">
        <f t="shared" ref="D15:G17" si="1">$B15</f>
        <v>10</v>
      </c>
      <c r="E15" s="37">
        <f t="shared" si="1"/>
        <v>10</v>
      </c>
      <c r="F15" s="37">
        <f t="shared" si="1"/>
        <v>10</v>
      </c>
      <c r="G15" s="38">
        <f t="shared" si="1"/>
        <v>10</v>
      </c>
      <c r="I15" t="s">
        <v>138</v>
      </c>
    </row>
    <row r="16" spans="1:14" x14ac:dyDescent="0.25">
      <c r="A16" s="11" t="s">
        <v>20</v>
      </c>
      <c r="B16" s="30">
        <v>-82</v>
      </c>
      <c r="C16" s="9" t="s">
        <v>12</v>
      </c>
      <c r="D16" s="13">
        <f t="shared" si="1"/>
        <v>-82</v>
      </c>
      <c r="E16" s="13">
        <f t="shared" si="1"/>
        <v>-82</v>
      </c>
      <c r="F16" s="13">
        <f t="shared" si="1"/>
        <v>-82</v>
      </c>
      <c r="G16" s="15">
        <f t="shared" si="1"/>
        <v>-82</v>
      </c>
    </row>
    <row r="17" spans="1:7" x14ac:dyDescent="0.25">
      <c r="A17" s="11" t="s">
        <v>21</v>
      </c>
      <c r="B17" s="30">
        <v>8</v>
      </c>
      <c r="C17" s="9" t="s">
        <v>17</v>
      </c>
      <c r="D17" s="13">
        <f t="shared" si="1"/>
        <v>8</v>
      </c>
      <c r="E17" s="13">
        <f t="shared" si="1"/>
        <v>8</v>
      </c>
      <c r="F17" s="13">
        <f t="shared" si="1"/>
        <v>8</v>
      </c>
      <c r="G17" s="15">
        <f t="shared" si="1"/>
        <v>8</v>
      </c>
    </row>
    <row r="18" spans="1:7" ht="15.75" thickBot="1" x14ac:dyDescent="0.3">
      <c r="A18" s="17" t="s">
        <v>140</v>
      </c>
      <c r="B18" s="31"/>
      <c r="C18" s="19" t="s">
        <v>18</v>
      </c>
      <c r="D18" s="18">
        <f>D16-D17</f>
        <v>-90</v>
      </c>
      <c r="E18" s="18">
        <f t="shared" ref="E18:G18" si="2">E16-E17</f>
        <v>-90</v>
      </c>
      <c r="F18" s="18">
        <f t="shared" si="2"/>
        <v>-90</v>
      </c>
      <c r="G18" s="32">
        <f t="shared" si="2"/>
        <v>-90</v>
      </c>
    </row>
    <row r="19" spans="1:7" ht="15.75" thickBot="1" x14ac:dyDescent="0.3">
      <c r="A19" s="20"/>
      <c r="B19" s="23"/>
      <c r="C19" s="22"/>
      <c r="D19" s="23"/>
      <c r="E19" s="24"/>
      <c r="F19" s="25"/>
      <c r="G19" s="1"/>
    </row>
    <row r="20" spans="1:7" x14ac:dyDescent="0.25">
      <c r="A20" s="26" t="s">
        <v>22</v>
      </c>
      <c r="B20" s="33"/>
      <c r="C20" s="34"/>
      <c r="D20" s="33"/>
      <c r="E20" s="33"/>
      <c r="F20" s="33"/>
      <c r="G20" s="29"/>
    </row>
    <row r="21" spans="1:7" x14ac:dyDescent="0.25">
      <c r="A21" s="11" t="s">
        <v>23</v>
      </c>
      <c r="B21" s="35"/>
      <c r="C21" s="36"/>
      <c r="D21" s="37">
        <v>2</v>
      </c>
      <c r="E21" s="37">
        <v>2</v>
      </c>
      <c r="F21" s="37">
        <v>2</v>
      </c>
      <c r="G21" s="38">
        <v>2</v>
      </c>
    </row>
    <row r="22" spans="1:7" x14ac:dyDescent="0.25">
      <c r="A22" s="11" t="s">
        <v>24</v>
      </c>
      <c r="B22" s="35"/>
      <c r="C22" s="36"/>
      <c r="D22" s="13">
        <v>64</v>
      </c>
      <c r="E22" s="13">
        <v>128</v>
      </c>
      <c r="F22" s="13">
        <v>256</v>
      </c>
      <c r="G22" s="15">
        <v>15</v>
      </c>
    </row>
    <row r="23" spans="1:7" x14ac:dyDescent="0.25">
      <c r="A23" s="11" t="s">
        <v>25</v>
      </c>
      <c r="B23" s="35"/>
      <c r="C23" s="36"/>
      <c r="D23" s="37">
        <v>3.8</v>
      </c>
      <c r="E23" s="37">
        <v>3.3</v>
      </c>
      <c r="F23" s="37">
        <v>2.8</v>
      </c>
      <c r="G23" s="38">
        <v>2.7</v>
      </c>
    </row>
    <row r="24" spans="1:7" x14ac:dyDescent="0.25">
      <c r="A24" s="11" t="s">
        <v>26</v>
      </c>
      <c r="B24" s="35"/>
      <c r="C24" s="36"/>
      <c r="D24" s="13">
        <v>128</v>
      </c>
      <c r="E24" s="13">
        <v>256</v>
      </c>
      <c r="F24" s="13">
        <v>1024</v>
      </c>
      <c r="G24" s="15">
        <v>1024</v>
      </c>
    </row>
    <row r="25" spans="1:7" ht="15.75" thickBot="1" x14ac:dyDescent="0.3">
      <c r="A25" s="39" t="s">
        <v>27</v>
      </c>
      <c r="B25" s="18"/>
      <c r="C25" s="19"/>
      <c r="D25" s="40">
        <v>4.3</v>
      </c>
      <c r="E25" s="40">
        <v>3.8</v>
      </c>
      <c r="F25" s="40">
        <v>3.3</v>
      </c>
      <c r="G25" s="41">
        <v>2.7</v>
      </c>
    </row>
    <row r="26" spans="1:7" ht="15.75" thickBot="1" x14ac:dyDescent="0.3">
      <c r="A26" s="1"/>
      <c r="B26" s="1"/>
      <c r="C26" s="1"/>
      <c r="D26" s="1"/>
      <c r="E26" s="1"/>
      <c r="F26" s="1"/>
      <c r="G26" s="1"/>
    </row>
    <row r="27" spans="1:7" x14ac:dyDescent="0.25">
      <c r="A27" s="26" t="s">
        <v>28</v>
      </c>
      <c r="B27" s="27"/>
      <c r="C27" s="28"/>
      <c r="D27" s="27"/>
      <c r="E27" s="27"/>
      <c r="F27" s="27"/>
      <c r="G27" s="29"/>
    </row>
    <row r="28" spans="1:7" x14ac:dyDescent="0.25">
      <c r="A28" s="11" t="s">
        <v>29</v>
      </c>
      <c r="B28" s="12">
        <v>6</v>
      </c>
      <c r="C28" s="9" t="s">
        <v>14</v>
      </c>
      <c r="D28" s="13">
        <f>$B$28</f>
        <v>6</v>
      </c>
      <c r="E28" s="13">
        <f>$B$28</f>
        <v>6</v>
      </c>
      <c r="F28" s="13">
        <f>$B$28</f>
        <v>6</v>
      </c>
      <c r="G28" s="15">
        <f>$B$28</f>
        <v>6</v>
      </c>
    </row>
    <row r="29" spans="1:7" x14ac:dyDescent="0.25">
      <c r="A29" s="7" t="s">
        <v>30</v>
      </c>
      <c r="B29" s="35"/>
      <c r="C29" s="36" t="s">
        <v>12</v>
      </c>
      <c r="D29" s="35">
        <f>D18-D28</f>
        <v>-96</v>
      </c>
      <c r="E29" s="35">
        <f>E18-E28</f>
        <v>-96</v>
      </c>
      <c r="F29" s="35">
        <f>F18-F28</f>
        <v>-96</v>
      </c>
      <c r="G29" s="42">
        <f>G18-G28</f>
        <v>-96</v>
      </c>
    </row>
    <row r="30" spans="1:7" x14ac:dyDescent="0.25">
      <c r="A30" s="11" t="s">
        <v>88</v>
      </c>
      <c r="B30" s="8"/>
      <c r="C30" s="9"/>
      <c r="D30" s="13"/>
      <c r="E30" s="13"/>
      <c r="F30" s="13"/>
      <c r="G30" s="15"/>
    </row>
    <row r="31" spans="1:7" x14ac:dyDescent="0.25">
      <c r="A31" s="43" t="s">
        <v>32</v>
      </c>
      <c r="B31" s="44"/>
      <c r="C31" s="9" t="s">
        <v>12</v>
      </c>
      <c r="D31" s="13">
        <f>D29</f>
        <v>-96</v>
      </c>
      <c r="E31" s="13">
        <f>E29</f>
        <v>-96</v>
      </c>
      <c r="F31" s="13">
        <f>F29</f>
        <v>-96</v>
      </c>
      <c r="G31" s="15">
        <f>G29</f>
        <v>-96</v>
      </c>
    </row>
    <row r="32" spans="1:7" x14ac:dyDescent="0.25">
      <c r="A32" s="7" t="s">
        <v>39</v>
      </c>
      <c r="B32" s="13"/>
      <c r="C32" s="47" t="s">
        <v>14</v>
      </c>
      <c r="D32" s="35">
        <f>-D31+D12</f>
        <v>107</v>
      </c>
      <c r="E32" s="35">
        <f>-E31+E12</f>
        <v>107</v>
      </c>
      <c r="F32" s="35">
        <f>-F31+F12</f>
        <v>107</v>
      </c>
      <c r="G32" s="42">
        <f>-G31+G12</f>
        <v>107</v>
      </c>
    </row>
    <row r="33" spans="1:7" x14ac:dyDescent="0.25">
      <c r="A33" s="11" t="s">
        <v>33</v>
      </c>
      <c r="B33" s="8"/>
      <c r="C33" s="48" t="s">
        <v>14</v>
      </c>
      <c r="D33" s="13">
        <f>-10*D21*LOG(0.3/(4*PI()*D22*$B$4),10)</f>
        <v>83.908488987370035</v>
      </c>
      <c r="E33" s="13">
        <f>-10*E21*LOG(0.3/(4*PI()*E22*$B$4),10)</f>
        <v>89.929088900649646</v>
      </c>
      <c r="F33" s="13">
        <f>-10*F21*LOG(0.3/(4*PI()*F22*$B$4),10)</f>
        <v>95.949688813929271</v>
      </c>
      <c r="G33" s="15">
        <f>-10*G21*LOG(0.3/(4*PI()*G22*$B$4),10)</f>
        <v>71.306714688805911</v>
      </c>
    </row>
    <row r="34" spans="1:7" x14ac:dyDescent="0.25">
      <c r="A34" s="11" t="s">
        <v>41</v>
      </c>
      <c r="B34" s="8"/>
      <c r="C34" s="48" t="s">
        <v>14</v>
      </c>
      <c r="D34" s="13">
        <f>-D32+D33</f>
        <v>-23.091511012629965</v>
      </c>
      <c r="E34" s="13">
        <f>-E32+E33</f>
        <v>-17.070911099350354</v>
      </c>
      <c r="F34" s="13">
        <f>-F32+F33</f>
        <v>-11.050311186070729</v>
      </c>
      <c r="G34" s="15">
        <f>-G32+G33</f>
        <v>-35.693285311194089</v>
      </c>
    </row>
    <row r="35" spans="1:7" x14ac:dyDescent="0.25">
      <c r="A35" s="11" t="s">
        <v>34</v>
      </c>
      <c r="B35" s="8"/>
      <c r="C35" s="48" t="s">
        <v>14</v>
      </c>
      <c r="D35" s="13">
        <f>D33+10*D23*LOG(D24/D22,10)</f>
        <v>95.347628822601322</v>
      </c>
      <c r="E35" s="13">
        <f>E33+10*E23*LOG(E24/E22,10)</f>
        <v>99.863078757561027</v>
      </c>
      <c r="F35" s="13">
        <f>F33+10*F23*LOG(F24/F22,10)</f>
        <v>112.80736857111222</v>
      </c>
      <c r="G35" s="15">
        <f>G33+10*G23*LOG(G24/G22,10)</f>
        <v>120.83034952357744</v>
      </c>
    </row>
    <row r="36" spans="1:7" x14ac:dyDescent="0.25">
      <c r="A36" s="11" t="s">
        <v>41</v>
      </c>
      <c r="B36" s="8"/>
      <c r="C36" s="48" t="s">
        <v>14</v>
      </c>
      <c r="D36" s="13">
        <f>-D32+D35</f>
        <v>-11.652371177398678</v>
      </c>
      <c r="E36" s="13">
        <f>-E32+E35</f>
        <v>-7.136921242438973</v>
      </c>
      <c r="F36" s="13">
        <f>-F32+F35</f>
        <v>5.8073685711122209</v>
      </c>
      <c r="G36" s="15">
        <f>-G32+G35</f>
        <v>13.830349523577439</v>
      </c>
    </row>
    <row r="37" spans="1:7" ht="18" x14ac:dyDescent="0.25">
      <c r="A37" s="7" t="s">
        <v>86</v>
      </c>
      <c r="B37" s="44"/>
      <c r="C37" s="47" t="s">
        <v>14</v>
      </c>
      <c r="D37" s="56">
        <f>IF(D36&lt;0,D$24*POWER(10,-D36/(10*D$25)),IF(D34&lt;0,D$22*POWER(10,-D34/(10*D$23)),0.3*POWER(10,D32/(10*D$21))/(4*PI()*$B$4)))</f>
        <v>238.88855631622692</v>
      </c>
      <c r="E37" s="56">
        <f>IF(E36&lt;0,E$24*POWER(10,-E36/(10*E$25)),IF(E34&lt;0,E$22*POWER(10,-E34/(10*E$23)),0.3*POWER(10,E32/(10*E$21))/(4*PI()*$B$4)))</f>
        <v>394.50606311782485</v>
      </c>
      <c r="F37" s="56">
        <f>IF(F36&lt;0,F$24*POWER(10,-F36/(10*F$25)),IF(F34&lt;0,F$22*POWER(10,-F34/(10*F$23)),0.3*POWER(10,F32/(10*F$21))/(4*PI()*$B$4)))</f>
        <v>635.17578975208596</v>
      </c>
      <c r="G37" s="57">
        <f>IF(G36&lt;0,G$24*POWER(10,-G36/(10*G$25)),IF(G34&lt;0,G$22*POWER(10,-G34/(10*G$23)),0.3*POWER(10,G32/(10*G$21))/(4*PI()*$B$4)))</f>
        <v>314.82179378275521</v>
      </c>
    </row>
    <row r="38" spans="1:7" x14ac:dyDescent="0.25">
      <c r="A38" s="11" t="s">
        <v>87</v>
      </c>
      <c r="B38" s="8"/>
      <c r="C38" s="9"/>
      <c r="D38" s="13"/>
      <c r="E38" s="13"/>
      <c r="F38" s="13"/>
      <c r="G38" s="15"/>
    </row>
    <row r="39" spans="1:7" x14ac:dyDescent="0.25">
      <c r="A39" s="11" t="s">
        <v>40</v>
      </c>
      <c r="B39" s="16">
        <v>12</v>
      </c>
      <c r="C39" s="48" t="s">
        <v>14</v>
      </c>
      <c r="D39" s="13">
        <f>$B39</f>
        <v>12</v>
      </c>
      <c r="E39" s="13">
        <f>$B39</f>
        <v>12</v>
      </c>
      <c r="F39" s="13">
        <f>$B39</f>
        <v>12</v>
      </c>
      <c r="G39" s="15">
        <f>$B39</f>
        <v>12</v>
      </c>
    </row>
    <row r="40" spans="1:7" x14ac:dyDescent="0.25">
      <c r="A40" s="43" t="s">
        <v>32</v>
      </c>
      <c r="B40" s="8"/>
      <c r="C40" s="48" t="s">
        <v>12</v>
      </c>
      <c r="D40" s="13">
        <f>D31+D39</f>
        <v>-84</v>
      </c>
      <c r="E40" s="13">
        <f>E31+E39</f>
        <v>-84</v>
      </c>
      <c r="F40" s="13">
        <f>F31+F39</f>
        <v>-84</v>
      </c>
      <c r="G40" s="15">
        <f>G31+G39</f>
        <v>-84</v>
      </c>
    </row>
    <row r="41" spans="1:7" x14ac:dyDescent="0.25">
      <c r="A41" s="7" t="s">
        <v>39</v>
      </c>
      <c r="B41" s="45"/>
      <c r="C41" s="47" t="s">
        <v>14</v>
      </c>
      <c r="D41" s="35">
        <f>-D40+D12</f>
        <v>95</v>
      </c>
      <c r="E41" s="35">
        <f>-E40+E12</f>
        <v>95</v>
      </c>
      <c r="F41" s="35">
        <f>-F40+F12</f>
        <v>95</v>
      </c>
      <c r="G41" s="42">
        <f>-G40+G12</f>
        <v>95</v>
      </c>
    </row>
    <row r="42" spans="1:7" x14ac:dyDescent="0.25">
      <c r="A42" s="11" t="s">
        <v>33</v>
      </c>
      <c r="B42" s="8"/>
      <c r="C42" s="48" t="s">
        <v>14</v>
      </c>
      <c r="D42" s="13">
        <f>-10*D$21*LOG(0.3/(4*PI()*D$22*$B$4),10)</f>
        <v>83.908488987370035</v>
      </c>
      <c r="E42" s="13">
        <f>-10*E$21*LOG(0.3/(4*PI()*E$22*$B$4),10)</f>
        <v>89.929088900649646</v>
      </c>
      <c r="F42" s="13">
        <f>-10*F$21*LOG(0.3/(4*PI()*F$22*$B$4),10)</f>
        <v>95.949688813929271</v>
      </c>
      <c r="G42" s="15">
        <f>-10*G$21*LOG(0.3/(4*PI()*G$22*$B$4),10)</f>
        <v>71.306714688805911</v>
      </c>
    </row>
    <row r="43" spans="1:7" x14ac:dyDescent="0.25">
      <c r="A43" s="11" t="s">
        <v>41</v>
      </c>
      <c r="B43" s="8"/>
      <c r="C43" s="48" t="s">
        <v>14</v>
      </c>
      <c r="D43" s="13">
        <f>-D41+D42</f>
        <v>-11.091511012629965</v>
      </c>
      <c r="E43" s="13">
        <f>-E41+E42</f>
        <v>-5.0709110993503543</v>
      </c>
      <c r="F43" s="13">
        <f>-F41+F42</f>
        <v>0.94968881392927074</v>
      </c>
      <c r="G43" s="15">
        <f>-G41+G42</f>
        <v>-23.693285311194089</v>
      </c>
    </row>
    <row r="44" spans="1:7" x14ac:dyDescent="0.25">
      <c r="A44" s="11" t="s">
        <v>34</v>
      </c>
      <c r="B44" s="8"/>
      <c r="C44" s="48" t="s">
        <v>14</v>
      </c>
      <c r="D44" s="13">
        <f>D42+10*D$23*LOG(D$24/D$22,10)</f>
        <v>95.347628822601322</v>
      </c>
      <c r="E44" s="13">
        <f>E42+10*E$23*LOG(E$24/E$22,10)</f>
        <v>99.863078757561027</v>
      </c>
      <c r="F44" s="13">
        <f>F42+10*F$23*LOG(F$24/F$22,10)</f>
        <v>112.80736857111222</v>
      </c>
      <c r="G44" s="15">
        <f>G42+10*G$23*LOG(G$24/G$22,10)</f>
        <v>120.83034952357744</v>
      </c>
    </row>
    <row r="45" spans="1:7" x14ac:dyDescent="0.25">
      <c r="A45" s="11" t="s">
        <v>41</v>
      </c>
      <c r="B45" s="8"/>
      <c r="C45" s="48" t="s">
        <v>14</v>
      </c>
      <c r="D45" s="13">
        <f>-D41+D44</f>
        <v>0.34762882260132244</v>
      </c>
      <c r="E45" s="13">
        <f>-E41+E44</f>
        <v>4.863078757561027</v>
      </c>
      <c r="F45" s="13">
        <f>-F41+F44</f>
        <v>17.807368571112221</v>
      </c>
      <c r="G45" s="15">
        <f>-G41+G44</f>
        <v>25.830349523577439</v>
      </c>
    </row>
    <row r="46" spans="1:7" ht="18.75" thickBot="1" x14ac:dyDescent="0.3">
      <c r="A46" s="17" t="s">
        <v>85</v>
      </c>
      <c r="B46" s="46"/>
      <c r="C46" s="19" t="s">
        <v>38</v>
      </c>
      <c r="D46" s="58">
        <f>IF(D45&lt;0,D$24*POWER(10,-D45/(10*D$25)),IF(D43&lt;0,D$22*POWER(10,-D43/(10*D$23)),0.3*POWER(10,D41/(10*D$21))/(4*PI()*$B$4)))</f>
        <v>125.33196326509795</v>
      </c>
      <c r="E46" s="58">
        <f>IF(E45&lt;0,E$24*POWER(10,-E45/(10*E$25)),IF(E43&lt;0,E$22*POWER(10,-E43/(10*E$23)),0.3*POWER(10,E41/(10*E$21))/(4*PI()*$B$4)))</f>
        <v>182.33663779984528</v>
      </c>
      <c r="F46" s="58">
        <f>IF(F45&lt;0,F$24*POWER(10,-F45/(10*F$25)),IF(F43&lt;0,F$22*POWER(10,-F43/(10*F$23)),0.3*POWER(10,F41/(10*F$21))/(4*PI()*$B$4)))</f>
        <v>229.48564515100281</v>
      </c>
      <c r="G46" s="59">
        <f>IF(G45&lt;0,G$24*POWER(10,-G45/(10*G$25)),IF(G43&lt;0,G$22*POWER(10,-G43/(10*G$23)),0.3*POWER(10,G41/(10*G$21))/(4*PI()*$B$4)))</f>
        <v>113.14108641599479</v>
      </c>
    </row>
    <row r="47" spans="1:7" ht="18" x14ac:dyDescent="0.25">
      <c r="A47" s="51"/>
      <c r="B47" s="52"/>
      <c r="C47" s="53"/>
      <c r="D47" s="54"/>
      <c r="E47" s="54"/>
      <c r="F47" s="54"/>
      <c r="G47" s="54"/>
    </row>
    <row r="48" spans="1:7" x14ac:dyDescent="0.25">
      <c r="A48" s="51" t="s">
        <v>47</v>
      </c>
    </row>
    <row r="49" spans="1:7" ht="15.75" thickBot="1" x14ac:dyDescent="0.3">
      <c r="A49" s="1" t="s">
        <v>0</v>
      </c>
      <c r="B49" s="1">
        <v>5.85</v>
      </c>
      <c r="C49" s="1"/>
      <c r="D49" s="1" t="s">
        <v>1</v>
      </c>
      <c r="E49" s="1">
        <f>300000000/B49/10^9</f>
        <v>5.1282051282051287E-2</v>
      </c>
      <c r="F49" s="1"/>
      <c r="G49" s="1"/>
    </row>
    <row r="50" spans="1:7" x14ac:dyDescent="0.25">
      <c r="A50" s="2" t="s">
        <v>2</v>
      </c>
      <c r="B50" s="3" t="s">
        <v>3</v>
      </c>
      <c r="C50" s="3" t="s">
        <v>4</v>
      </c>
      <c r="D50" s="4" t="s">
        <v>5</v>
      </c>
      <c r="E50" s="4" t="s">
        <v>6</v>
      </c>
      <c r="F50" s="5" t="s">
        <v>7</v>
      </c>
      <c r="G50" s="6" t="s">
        <v>8</v>
      </c>
    </row>
    <row r="51" spans="1:7" x14ac:dyDescent="0.25">
      <c r="A51" s="7" t="s">
        <v>42</v>
      </c>
      <c r="B51" s="8"/>
      <c r="C51" s="9"/>
      <c r="D51" s="9"/>
      <c r="E51" s="9"/>
      <c r="F51" s="9"/>
      <c r="G51" s="10"/>
    </row>
    <row r="52" spans="1:7" x14ac:dyDescent="0.25">
      <c r="A52" s="11" t="s">
        <v>9</v>
      </c>
      <c r="B52" s="12">
        <v>20</v>
      </c>
      <c r="C52" s="9" t="s">
        <v>10</v>
      </c>
      <c r="D52" s="13">
        <f>B52</f>
        <v>20</v>
      </c>
      <c r="E52" s="13">
        <f>D52</f>
        <v>20</v>
      </c>
      <c r="F52" s="13">
        <f>E52</f>
        <v>20</v>
      </c>
      <c r="G52" s="49">
        <f>F52</f>
        <v>20</v>
      </c>
    </row>
    <row r="53" spans="1:7" x14ac:dyDescent="0.25">
      <c r="A53" s="11" t="s">
        <v>11</v>
      </c>
      <c r="B53" s="12">
        <f>B1</f>
        <v>26</v>
      </c>
      <c r="C53" s="9" t="s">
        <v>12</v>
      </c>
      <c r="D53" s="13">
        <f>$B53</f>
        <v>26</v>
      </c>
      <c r="E53" s="13">
        <f>$B53</f>
        <v>26</v>
      </c>
      <c r="F53" s="13">
        <f>$B53</f>
        <v>26</v>
      </c>
      <c r="G53" s="15">
        <f>$B53</f>
        <v>26</v>
      </c>
    </row>
    <row r="54" spans="1:7" x14ac:dyDescent="0.25">
      <c r="A54" s="11" t="s">
        <v>13</v>
      </c>
      <c r="B54" s="12">
        <v>0</v>
      </c>
      <c r="C54" s="9" t="s">
        <v>14</v>
      </c>
      <c r="D54" s="13">
        <f>$B54</f>
        <v>0</v>
      </c>
      <c r="E54" s="13">
        <f t="shared" ref="E54:G55" si="3">$B54</f>
        <v>0</v>
      </c>
      <c r="F54" s="13">
        <f t="shared" si="3"/>
        <v>0</v>
      </c>
      <c r="G54" s="15">
        <f t="shared" si="3"/>
        <v>0</v>
      </c>
    </row>
    <row r="55" spans="1:7" x14ac:dyDescent="0.25">
      <c r="A55" s="11" t="s">
        <v>15</v>
      </c>
      <c r="B55" s="12">
        <v>15</v>
      </c>
      <c r="C55" s="9" t="s">
        <v>14</v>
      </c>
      <c r="D55" s="13">
        <f>$B55</f>
        <v>15</v>
      </c>
      <c r="E55" s="13">
        <f t="shared" si="3"/>
        <v>15</v>
      </c>
      <c r="F55" s="13">
        <f t="shared" si="3"/>
        <v>15</v>
      </c>
      <c r="G55" s="15">
        <f t="shared" si="3"/>
        <v>15</v>
      </c>
    </row>
    <row r="56" spans="1:7" x14ac:dyDescent="0.25">
      <c r="A56" s="11" t="s">
        <v>16</v>
      </c>
      <c r="B56" s="16">
        <v>0</v>
      </c>
      <c r="C56" s="9" t="s">
        <v>17</v>
      </c>
      <c r="D56" s="13">
        <v>0</v>
      </c>
      <c r="E56" s="13">
        <v>0</v>
      </c>
      <c r="F56" s="13">
        <v>0</v>
      </c>
      <c r="G56" s="15">
        <v>0</v>
      </c>
    </row>
    <row r="57" spans="1:7" ht="15.75" thickBot="1" x14ac:dyDescent="0.3">
      <c r="A57" s="17" t="s">
        <v>110</v>
      </c>
      <c r="B57" s="18"/>
      <c r="C57" s="19" t="s">
        <v>18</v>
      </c>
      <c r="D57" s="18">
        <f>D53-SUM(D54:D56)-10*LOG10(B52/1)</f>
        <v>-2.0102999566398125</v>
      </c>
      <c r="E57" s="18">
        <f>E53-SUM(E54:E56)-10*LOG10(E52/1)</f>
        <v>-2.0102999566398125</v>
      </c>
      <c r="F57" s="18">
        <f>F53-SUM(F54:F56)-10*LOG10(F52/1)</f>
        <v>-2.0102999566398125</v>
      </c>
      <c r="G57" s="32">
        <f>G53-SUM(G54:G56)-10*LOG10(G52/1)</f>
        <v>-2.0102999566398125</v>
      </c>
    </row>
    <row r="58" spans="1:7" ht="15.75" thickBot="1" x14ac:dyDescent="0.3">
      <c r="A58" s="20"/>
      <c r="B58" s="21"/>
      <c r="C58" s="22"/>
      <c r="D58" s="23"/>
      <c r="E58" s="24"/>
      <c r="F58" s="25"/>
      <c r="G58" s="1"/>
    </row>
    <row r="59" spans="1:7" x14ac:dyDescent="0.25">
      <c r="A59" s="26" t="s">
        <v>79</v>
      </c>
      <c r="B59" s="27"/>
      <c r="C59" s="28"/>
      <c r="D59" s="27"/>
      <c r="E59" s="27"/>
      <c r="F59" s="27"/>
      <c r="G59" s="29"/>
    </row>
    <row r="60" spans="1:7" x14ac:dyDescent="0.25">
      <c r="A60" s="7" t="s">
        <v>19</v>
      </c>
      <c r="B60" s="30">
        <v>10</v>
      </c>
      <c r="C60" s="9" t="s">
        <v>10</v>
      </c>
      <c r="D60" s="37">
        <f t="shared" ref="D60:G62" si="4">$B60</f>
        <v>10</v>
      </c>
      <c r="E60" s="37">
        <f t="shared" si="4"/>
        <v>10</v>
      </c>
      <c r="F60" s="37">
        <f t="shared" si="4"/>
        <v>10</v>
      </c>
      <c r="G60" s="38">
        <f t="shared" si="4"/>
        <v>10</v>
      </c>
    </row>
    <row r="61" spans="1:7" x14ac:dyDescent="0.25">
      <c r="A61" s="11" t="s">
        <v>20</v>
      </c>
      <c r="B61" s="30">
        <v>-82</v>
      </c>
      <c r="C61" s="9" t="s">
        <v>12</v>
      </c>
      <c r="D61" s="13">
        <f t="shared" si="4"/>
        <v>-82</v>
      </c>
      <c r="E61" s="13">
        <f t="shared" si="4"/>
        <v>-82</v>
      </c>
      <c r="F61" s="13">
        <f t="shared" si="4"/>
        <v>-82</v>
      </c>
      <c r="G61" s="15">
        <f t="shared" si="4"/>
        <v>-82</v>
      </c>
    </row>
    <row r="62" spans="1:7" x14ac:dyDescent="0.25">
      <c r="A62" s="11" t="s">
        <v>21</v>
      </c>
      <c r="B62" s="30">
        <v>8</v>
      </c>
      <c r="C62" s="9" t="s">
        <v>17</v>
      </c>
      <c r="D62" s="13">
        <f t="shared" si="4"/>
        <v>8</v>
      </c>
      <c r="E62" s="13">
        <f t="shared" si="4"/>
        <v>8</v>
      </c>
      <c r="F62" s="13">
        <f t="shared" si="4"/>
        <v>8</v>
      </c>
      <c r="G62" s="15">
        <f t="shared" si="4"/>
        <v>8</v>
      </c>
    </row>
    <row r="63" spans="1:7" ht="15.75" thickBot="1" x14ac:dyDescent="0.3">
      <c r="A63" s="17" t="s">
        <v>63</v>
      </c>
      <c r="B63" s="31"/>
      <c r="C63" s="19" t="s">
        <v>18</v>
      </c>
      <c r="D63" s="18">
        <f>D61-10*LOG(D60,10)-D62</f>
        <v>-100</v>
      </c>
      <c r="E63" s="18">
        <f>E61-10*LOG(E60,10)-E62</f>
        <v>-100</v>
      </c>
      <c r="F63" s="18">
        <f>F61-10*LOG(F60,10)-F62</f>
        <v>-100</v>
      </c>
      <c r="G63" s="32">
        <f>G61-10*LOG(G60,10)-G62</f>
        <v>-100</v>
      </c>
    </row>
    <row r="64" spans="1:7" ht="15.75" thickBot="1" x14ac:dyDescent="0.3">
      <c r="A64" s="20"/>
      <c r="B64" s="23"/>
      <c r="C64" s="22"/>
      <c r="D64" s="23"/>
      <c r="E64" s="24"/>
      <c r="F64" s="25"/>
      <c r="G64" s="1"/>
    </row>
    <row r="65" spans="1:7" x14ac:dyDescent="0.25">
      <c r="A65" s="26" t="s">
        <v>22</v>
      </c>
      <c r="B65" s="33"/>
      <c r="C65" s="34"/>
      <c r="D65" s="33"/>
      <c r="E65" s="33"/>
      <c r="F65" s="33"/>
      <c r="G65" s="29"/>
    </row>
    <row r="66" spans="1:7" x14ac:dyDescent="0.25">
      <c r="A66" s="11" t="s">
        <v>23</v>
      </c>
      <c r="B66" s="35"/>
      <c r="C66" s="36"/>
      <c r="D66" s="37">
        <v>2</v>
      </c>
      <c r="E66" s="37">
        <v>2</v>
      </c>
      <c r="F66" s="37">
        <v>2</v>
      </c>
      <c r="G66" s="38">
        <v>2</v>
      </c>
    </row>
    <row r="67" spans="1:7" x14ac:dyDescent="0.25">
      <c r="A67" s="11" t="s">
        <v>24</v>
      </c>
      <c r="B67" s="35"/>
      <c r="C67" s="36"/>
      <c r="D67" s="13">
        <v>64</v>
      </c>
      <c r="E67" s="13">
        <v>128</v>
      </c>
      <c r="F67" s="13">
        <v>256</v>
      </c>
      <c r="G67" s="15">
        <v>15</v>
      </c>
    </row>
    <row r="68" spans="1:7" x14ac:dyDescent="0.25">
      <c r="A68" s="11" t="s">
        <v>25</v>
      </c>
      <c r="B68" s="35"/>
      <c r="C68" s="36"/>
      <c r="D68" s="37">
        <v>3.8</v>
      </c>
      <c r="E68" s="37">
        <v>3.3</v>
      </c>
      <c r="F68" s="37">
        <v>2.8</v>
      </c>
      <c r="G68" s="38">
        <v>2.7</v>
      </c>
    </row>
    <row r="69" spans="1:7" x14ac:dyDescent="0.25">
      <c r="A69" s="11" t="s">
        <v>26</v>
      </c>
      <c r="B69" s="35"/>
      <c r="C69" s="36"/>
      <c r="D69" s="13">
        <v>128</v>
      </c>
      <c r="E69" s="13">
        <v>256</v>
      </c>
      <c r="F69" s="13">
        <v>1024</v>
      </c>
      <c r="G69" s="15">
        <v>1024</v>
      </c>
    </row>
    <row r="70" spans="1:7" ht="15.75" thickBot="1" x14ac:dyDescent="0.3">
      <c r="A70" s="39" t="s">
        <v>27</v>
      </c>
      <c r="B70" s="18"/>
      <c r="C70" s="19"/>
      <c r="D70" s="40">
        <v>4.3</v>
      </c>
      <c r="E70" s="40">
        <v>3.8</v>
      </c>
      <c r="F70" s="40">
        <v>3.3</v>
      </c>
      <c r="G70" s="41">
        <v>2.7</v>
      </c>
    </row>
    <row r="71" spans="1:7" ht="15.75" thickBot="1" x14ac:dyDescent="0.3">
      <c r="A71" s="1"/>
      <c r="B71" s="1"/>
      <c r="C71" s="1"/>
      <c r="D71" s="1"/>
      <c r="E71" s="1"/>
      <c r="F71" s="1"/>
      <c r="G71" s="1"/>
    </row>
    <row r="72" spans="1:7" x14ac:dyDescent="0.25">
      <c r="A72" s="26" t="s">
        <v>28</v>
      </c>
      <c r="B72" s="27"/>
      <c r="C72" s="28"/>
      <c r="D72" s="27"/>
      <c r="E72" s="27"/>
      <c r="F72" s="27"/>
      <c r="G72" s="29"/>
    </row>
    <row r="73" spans="1:7" x14ac:dyDescent="0.25">
      <c r="A73" s="11" t="s">
        <v>29</v>
      </c>
      <c r="B73" s="12">
        <v>6</v>
      </c>
      <c r="C73" s="9" t="s">
        <v>14</v>
      </c>
      <c r="D73" s="13">
        <f>$B$28</f>
        <v>6</v>
      </c>
      <c r="E73" s="13">
        <f>$B$28</f>
        <v>6</v>
      </c>
      <c r="F73" s="13">
        <f>$B$28</f>
        <v>6</v>
      </c>
      <c r="G73" s="15">
        <f>$B$28</f>
        <v>6</v>
      </c>
    </row>
    <row r="74" spans="1:7" x14ac:dyDescent="0.25">
      <c r="A74" s="7" t="s">
        <v>30</v>
      </c>
      <c r="B74" s="35"/>
      <c r="C74" s="36" t="s">
        <v>18</v>
      </c>
      <c r="D74" s="35">
        <f>D63-D73</f>
        <v>-106</v>
      </c>
      <c r="E74" s="35">
        <f>E63-E73</f>
        <v>-106</v>
      </c>
      <c r="F74" s="35">
        <f>F63-F73</f>
        <v>-106</v>
      </c>
      <c r="G74" s="42">
        <f>G63-G73</f>
        <v>-106</v>
      </c>
    </row>
    <row r="75" spans="1:7" x14ac:dyDescent="0.25">
      <c r="A75" s="11" t="s">
        <v>88</v>
      </c>
      <c r="B75" s="8"/>
      <c r="C75" s="9"/>
      <c r="D75" s="13"/>
      <c r="E75" s="13"/>
      <c r="F75" s="13"/>
      <c r="G75" s="15"/>
    </row>
    <row r="76" spans="1:7" x14ac:dyDescent="0.25">
      <c r="A76" s="43" t="s">
        <v>32</v>
      </c>
      <c r="B76" s="44"/>
      <c r="C76" s="9" t="s">
        <v>18</v>
      </c>
      <c r="D76" s="13">
        <f>D74</f>
        <v>-106</v>
      </c>
      <c r="E76" s="13">
        <f>E74</f>
        <v>-106</v>
      </c>
      <c r="F76" s="13">
        <f>F74</f>
        <v>-106</v>
      </c>
      <c r="G76" s="15">
        <f>G74</f>
        <v>-106</v>
      </c>
    </row>
    <row r="77" spans="1:7" x14ac:dyDescent="0.25">
      <c r="A77" s="7" t="s">
        <v>39</v>
      </c>
      <c r="B77" s="13"/>
      <c r="C77" s="47" t="s">
        <v>14</v>
      </c>
      <c r="D77" s="35">
        <f>-D76+D57</f>
        <v>103.98970004336019</v>
      </c>
      <c r="E77" s="35">
        <f>-E76+E57</f>
        <v>103.98970004336019</v>
      </c>
      <c r="F77" s="35">
        <f>-F76+F57</f>
        <v>103.98970004336019</v>
      </c>
      <c r="G77" s="42">
        <f>-G76+G57</f>
        <v>103.98970004336019</v>
      </c>
    </row>
    <row r="78" spans="1:7" x14ac:dyDescent="0.25">
      <c r="A78" s="11" t="s">
        <v>33</v>
      </c>
      <c r="B78" s="8"/>
      <c r="C78" s="48" t="s">
        <v>14</v>
      </c>
      <c r="D78" s="13">
        <f>-10*D66*LOG(0.3/(4*PI()*D67*$B$4),10)</f>
        <v>83.908488987370035</v>
      </c>
      <c r="E78" s="13">
        <f>-10*E66*LOG(0.3/(4*PI()*E67*$B$4),10)</f>
        <v>89.929088900649646</v>
      </c>
      <c r="F78" s="13">
        <f>-10*F66*LOG(0.3/(4*PI()*F67*$B$4),10)</f>
        <v>95.949688813929271</v>
      </c>
      <c r="G78" s="15">
        <f>-10*G66*LOG(0.3/(4*PI()*G67*$B$4),10)</f>
        <v>71.306714688805911</v>
      </c>
    </row>
    <row r="79" spans="1:7" x14ac:dyDescent="0.25">
      <c r="A79" s="11" t="s">
        <v>41</v>
      </c>
      <c r="B79" s="8"/>
      <c r="C79" s="48" t="s">
        <v>14</v>
      </c>
      <c r="D79" s="13">
        <f>-D77+D78</f>
        <v>-20.081211055990153</v>
      </c>
      <c r="E79" s="13">
        <f>-E77+E78</f>
        <v>-14.060611142710542</v>
      </c>
      <c r="F79" s="13">
        <f>-F77+F78</f>
        <v>-8.0400112294309167</v>
      </c>
      <c r="G79" s="15">
        <f>-G77+G78</f>
        <v>-32.682985354554276</v>
      </c>
    </row>
    <row r="80" spans="1:7" x14ac:dyDescent="0.25">
      <c r="A80" s="11" t="s">
        <v>34</v>
      </c>
      <c r="B80" s="8"/>
      <c r="C80" s="48" t="s">
        <v>14</v>
      </c>
      <c r="D80" s="13">
        <f>D78+10*D68*LOG(D69/D67,10)</f>
        <v>95.347628822601322</v>
      </c>
      <c r="E80" s="13">
        <f>E78+10*E68*LOG(E69/E67,10)</f>
        <v>99.863078757561027</v>
      </c>
      <c r="F80" s="13">
        <f>F78+10*F68*LOG(F69/F67,10)</f>
        <v>112.80736857111222</v>
      </c>
      <c r="G80" s="15">
        <f>G78+10*G68*LOG(G69/G67,10)</f>
        <v>120.83034952357744</v>
      </c>
    </row>
    <row r="81" spans="1:7" x14ac:dyDescent="0.25">
      <c r="A81" s="11" t="s">
        <v>41</v>
      </c>
      <c r="B81" s="8"/>
      <c r="C81" s="48" t="s">
        <v>14</v>
      </c>
      <c r="D81" s="13">
        <f>-D77+D80</f>
        <v>-8.642071220758865</v>
      </c>
      <c r="E81" s="13">
        <f>-E77+E80</f>
        <v>-4.1266212857991604</v>
      </c>
      <c r="F81" s="13">
        <f>-F77+F80</f>
        <v>8.8176685277520335</v>
      </c>
      <c r="G81" s="15">
        <f>-G77+G80</f>
        <v>16.840649480217252</v>
      </c>
    </row>
    <row r="82" spans="1:7" ht="18" x14ac:dyDescent="0.25">
      <c r="A82" s="7" t="s">
        <v>86</v>
      </c>
      <c r="B82" s="44"/>
      <c r="C82" s="47" t="s">
        <v>14</v>
      </c>
      <c r="D82" s="56">
        <f>IF(D81&lt;0,D$24*POWER(10,-D81/(10*D$25)),IF(D79&lt;0,D$22*POWER(10,-D79/(10*D$23)),0.3*POWER(10,D77/(10*D$21))/(4*PI()*$B$4)))</f>
        <v>203.32387131193551</v>
      </c>
      <c r="E82" s="56">
        <f>IF(E81&lt;0,E$24*POWER(10,-E81/(10*E$25)),IF(E79&lt;0,E$22*POWER(10,-E79/(10*E$23)),0.3*POWER(10,E77/(10*E$21))/(4*PI()*$B$4)))</f>
        <v>328.72691368994958</v>
      </c>
      <c r="F82" s="56">
        <f>IF(F81&lt;0,F$24*POWER(10,-F81/(10*F$25)),IF(F79&lt;0,F$22*POWER(10,-F79/(10*F$23)),0.3*POWER(10,F77/(10*F$21))/(4*PI()*$B$4)))</f>
        <v>495.88757134245822</v>
      </c>
      <c r="G82" s="57">
        <f>IF(G81&lt;0,G$24*POWER(10,-G81/(10*G$25)),IF(G79&lt;0,G$22*POWER(10,-G79/(10*G$23)),0.3*POWER(10,G77/(10*G$21))/(4*PI()*$B$4)))</f>
        <v>243.54106345644158</v>
      </c>
    </row>
    <row r="83" spans="1:7" x14ac:dyDescent="0.25">
      <c r="A83" s="11" t="s">
        <v>87</v>
      </c>
      <c r="B83" s="8"/>
      <c r="C83" s="9"/>
      <c r="D83" s="13"/>
      <c r="E83" s="13"/>
      <c r="F83" s="13"/>
      <c r="G83" s="15"/>
    </row>
    <row r="84" spans="1:7" x14ac:dyDescent="0.25">
      <c r="A84" s="11" t="s">
        <v>40</v>
      </c>
      <c r="B84" s="16">
        <v>12</v>
      </c>
      <c r="C84" s="48" t="s">
        <v>14</v>
      </c>
      <c r="D84" s="13">
        <f>$B84</f>
        <v>12</v>
      </c>
      <c r="E84" s="13">
        <f>$B84</f>
        <v>12</v>
      </c>
      <c r="F84" s="13">
        <f>$B84</f>
        <v>12</v>
      </c>
      <c r="G84" s="15">
        <f>$B84</f>
        <v>12</v>
      </c>
    </row>
    <row r="85" spans="1:7" x14ac:dyDescent="0.25">
      <c r="A85" s="43" t="s">
        <v>32</v>
      </c>
      <c r="B85" s="8"/>
      <c r="C85" s="48" t="s">
        <v>18</v>
      </c>
      <c r="D85" s="13">
        <f>D76+D84</f>
        <v>-94</v>
      </c>
      <c r="E85" s="13">
        <f>E76+E84</f>
        <v>-94</v>
      </c>
      <c r="F85" s="13">
        <f>F76+F84</f>
        <v>-94</v>
      </c>
      <c r="G85" s="15">
        <f>G76+G84</f>
        <v>-94</v>
      </c>
    </row>
    <row r="86" spans="1:7" x14ac:dyDescent="0.25">
      <c r="A86" s="7" t="s">
        <v>39</v>
      </c>
      <c r="B86" s="45"/>
      <c r="C86" s="47" t="s">
        <v>14</v>
      </c>
      <c r="D86" s="35">
        <f>-D85+D57</f>
        <v>91.989700043360187</v>
      </c>
      <c r="E86" s="35">
        <f>-E85+E57</f>
        <v>91.989700043360187</v>
      </c>
      <c r="F86" s="35">
        <f>-F85+F57</f>
        <v>91.989700043360187</v>
      </c>
      <c r="G86" s="42">
        <f>-G85+G57</f>
        <v>91.989700043360187</v>
      </c>
    </row>
    <row r="87" spans="1:7" x14ac:dyDescent="0.25">
      <c r="A87" s="11" t="s">
        <v>33</v>
      </c>
      <c r="B87" s="8"/>
      <c r="C87" s="48" t="s">
        <v>14</v>
      </c>
      <c r="D87" s="13">
        <f>-10*D$21*LOG(0.3/(4*PI()*D$22*$B$4),10)</f>
        <v>83.908488987370035</v>
      </c>
      <c r="E87" s="13">
        <f>-10*E$21*LOG(0.3/(4*PI()*E$22*$B$4),10)</f>
        <v>89.929088900649646</v>
      </c>
      <c r="F87" s="13">
        <f>-10*F$21*LOG(0.3/(4*PI()*F$22*$B$4),10)</f>
        <v>95.949688813929271</v>
      </c>
      <c r="G87" s="15">
        <f>-10*G$21*LOG(0.3/(4*PI()*G$22*$B$4),10)</f>
        <v>71.306714688805911</v>
      </c>
    </row>
    <row r="88" spans="1:7" x14ac:dyDescent="0.25">
      <c r="A88" s="11" t="s">
        <v>41</v>
      </c>
      <c r="B88" s="8"/>
      <c r="C88" s="48" t="s">
        <v>14</v>
      </c>
      <c r="D88" s="13">
        <f>-D86+D87</f>
        <v>-8.0812110559901527</v>
      </c>
      <c r="E88" s="13">
        <f>-E86+E87</f>
        <v>-2.0606111427105418</v>
      </c>
      <c r="F88" s="13">
        <f>-F86+F87</f>
        <v>3.9599887705690833</v>
      </c>
      <c r="G88" s="15">
        <f>-G86+G87</f>
        <v>-20.682985354554276</v>
      </c>
    </row>
    <row r="89" spans="1:7" x14ac:dyDescent="0.25">
      <c r="A89" s="11" t="s">
        <v>34</v>
      </c>
      <c r="B89" s="8"/>
      <c r="C89" s="48" t="s">
        <v>14</v>
      </c>
      <c r="D89" s="13">
        <f>D87+10*D$23*LOG(D$24/D$22,10)</f>
        <v>95.347628822601322</v>
      </c>
      <c r="E89" s="13">
        <f>E87+10*E$23*LOG(E$24/E$22,10)</f>
        <v>99.863078757561027</v>
      </c>
      <c r="F89" s="13">
        <f>F87+10*F$23*LOG(F$24/F$22,10)</f>
        <v>112.80736857111222</v>
      </c>
      <c r="G89" s="15">
        <f>G87+10*G$23*LOG(G$24/G$22,10)</f>
        <v>120.83034952357744</v>
      </c>
    </row>
    <row r="90" spans="1:7" x14ac:dyDescent="0.25">
      <c r="A90" s="11" t="s">
        <v>41</v>
      </c>
      <c r="B90" s="8"/>
      <c r="C90" s="48" t="s">
        <v>14</v>
      </c>
      <c r="D90" s="13">
        <f>-D86+D89</f>
        <v>3.357928779241135</v>
      </c>
      <c r="E90" s="13">
        <f>-E86+E89</f>
        <v>7.8733787142008396</v>
      </c>
      <c r="F90" s="13">
        <f>-F86+F89</f>
        <v>20.817668527752033</v>
      </c>
      <c r="G90" s="15">
        <f>-G86+G89</f>
        <v>28.840649480217252</v>
      </c>
    </row>
    <row r="91" spans="1:7" ht="18.75" thickBot="1" x14ac:dyDescent="0.3">
      <c r="A91" s="17" t="s">
        <v>85</v>
      </c>
      <c r="B91" s="46"/>
      <c r="C91" s="55" t="s">
        <v>38</v>
      </c>
      <c r="D91" s="56">
        <f>IF(D90&lt;0,D$24*POWER(10,-D90/(10*D$25)),IF(D88&lt;0,D$22*POWER(10,-D88/(10*D$23)),0.3*POWER(10,D86/(10*D$21))/(4*PI()*$B$4)))</f>
        <v>104.4343631761442</v>
      </c>
      <c r="E91" s="56">
        <f>IF(E90&lt;0,E$24*POWER(10,-E90/(10*E$25)),IF(E88&lt;0,E$22*POWER(10,-E88/(10*E$23)),0.3*POWER(10,E86/(10*E$21))/(4*PI()*$B$4)))</f>
        <v>147.7926143410547</v>
      </c>
      <c r="F91" s="56">
        <f>IF(F90&lt;0,F$24*POWER(10,-F90/(10*F$25)),IF(F88&lt;0,F$22*POWER(10,-F88/(10*F$23)),0.3*POWER(10,F86/(10*F$21))/(4*PI()*$B$4)))</f>
        <v>162.27085587124398</v>
      </c>
      <c r="G91" s="57">
        <f>IF(G90&lt;0,G$24*POWER(10,-G90/(10*G$25)),IF(G88&lt;0,G$22*POWER(10,-G88/(10*G$23)),0.3*POWER(10,G86/(10*G$21))/(4*PI()*$B$4)))</f>
        <v>87.52412015472693</v>
      </c>
    </row>
    <row r="92" spans="1:7" ht="18" x14ac:dyDescent="0.25">
      <c r="A92" s="53"/>
      <c r="B92" s="52"/>
      <c r="C92" s="53"/>
      <c r="D92" s="54"/>
      <c r="E92" s="54"/>
      <c r="F92" s="54"/>
      <c r="G92" s="54"/>
    </row>
    <row r="93" spans="1:7" ht="18" x14ac:dyDescent="0.25">
      <c r="A93" s="53" t="s">
        <v>49</v>
      </c>
      <c r="B93" s="52"/>
      <c r="C93" s="53"/>
      <c r="D93" s="54"/>
      <c r="E93" s="54"/>
      <c r="F93" s="54"/>
      <c r="G93" s="54"/>
    </row>
    <row r="94" spans="1:7" x14ac:dyDescent="0.25">
      <c r="A94" s="53" t="s">
        <v>48</v>
      </c>
    </row>
    <row r="95" spans="1:7" ht="15.75" thickBot="1" x14ac:dyDescent="0.3">
      <c r="A95" s="1" t="s">
        <v>0</v>
      </c>
      <c r="B95" s="1">
        <v>5.85</v>
      </c>
      <c r="C95" s="1"/>
      <c r="D95" s="1" t="s">
        <v>1</v>
      </c>
      <c r="E95" s="1">
        <f>300000000/B95/10^9</f>
        <v>5.1282051282051287E-2</v>
      </c>
      <c r="F95" s="1"/>
      <c r="G95" s="1"/>
    </row>
    <row r="96" spans="1:7" x14ac:dyDescent="0.25">
      <c r="A96" s="2" t="s">
        <v>2</v>
      </c>
      <c r="B96" s="3" t="s">
        <v>3</v>
      </c>
      <c r="C96" s="3" t="s">
        <v>4</v>
      </c>
      <c r="D96" s="4" t="s">
        <v>5</v>
      </c>
      <c r="E96" s="4" t="s">
        <v>6</v>
      </c>
      <c r="F96" s="5" t="s">
        <v>7</v>
      </c>
      <c r="G96" s="6" t="s">
        <v>8</v>
      </c>
    </row>
    <row r="97" spans="1:9" x14ac:dyDescent="0.25">
      <c r="A97" s="7" t="s">
        <v>43</v>
      </c>
      <c r="B97" s="8"/>
      <c r="C97" s="9"/>
      <c r="D97" s="9"/>
      <c r="E97" s="9"/>
      <c r="F97" s="9"/>
      <c r="G97" s="10"/>
    </row>
    <row r="98" spans="1:9" x14ac:dyDescent="0.25">
      <c r="A98" s="11" t="s">
        <v>9</v>
      </c>
      <c r="B98" s="12">
        <v>3</v>
      </c>
      <c r="C98" s="9" t="s">
        <v>10</v>
      </c>
      <c r="D98" s="13">
        <f>B98</f>
        <v>3</v>
      </c>
      <c r="E98" s="13">
        <f>D98</f>
        <v>3</v>
      </c>
      <c r="F98" s="13">
        <f>E98</f>
        <v>3</v>
      </c>
      <c r="G98" s="49">
        <f>F98</f>
        <v>3</v>
      </c>
    </row>
    <row r="99" spans="1:9" x14ac:dyDescent="0.25">
      <c r="A99" s="11" t="s">
        <v>11</v>
      </c>
      <c r="B99" s="12">
        <f>B1</f>
        <v>26</v>
      </c>
      <c r="C99" s="9" t="s">
        <v>12</v>
      </c>
      <c r="D99" s="13">
        <f>$B99</f>
        <v>26</v>
      </c>
      <c r="E99" s="13">
        <f>$B99</f>
        <v>26</v>
      </c>
      <c r="F99" s="13">
        <f>$B99</f>
        <v>26</v>
      </c>
      <c r="G99" s="15">
        <f>$B99</f>
        <v>26</v>
      </c>
    </row>
    <row r="100" spans="1:9" x14ac:dyDescent="0.25">
      <c r="A100" s="11" t="s">
        <v>13</v>
      </c>
      <c r="B100" s="12">
        <v>0</v>
      </c>
      <c r="C100" s="9" t="s">
        <v>14</v>
      </c>
      <c r="D100" s="13">
        <f>$B100</f>
        <v>0</v>
      </c>
      <c r="E100" s="13">
        <f t="shared" ref="E100:G101" si="5">$B100</f>
        <v>0</v>
      </c>
      <c r="F100" s="13">
        <f t="shared" si="5"/>
        <v>0</v>
      </c>
      <c r="G100" s="15">
        <f t="shared" si="5"/>
        <v>0</v>
      </c>
    </row>
    <row r="101" spans="1:9" x14ac:dyDescent="0.25">
      <c r="A101" s="11" t="s">
        <v>15</v>
      </c>
      <c r="B101" s="12">
        <v>0</v>
      </c>
      <c r="C101" s="9" t="s">
        <v>14</v>
      </c>
      <c r="D101" s="13">
        <f>$B101</f>
        <v>0</v>
      </c>
      <c r="E101" s="13">
        <f t="shared" si="5"/>
        <v>0</v>
      </c>
      <c r="F101" s="13">
        <f t="shared" si="5"/>
        <v>0</v>
      </c>
      <c r="G101" s="15">
        <f t="shared" si="5"/>
        <v>0</v>
      </c>
    </row>
    <row r="102" spans="1:9" x14ac:dyDescent="0.25">
      <c r="A102" s="11" t="s">
        <v>16</v>
      </c>
      <c r="B102" s="16">
        <v>0</v>
      </c>
      <c r="C102" s="9" t="s">
        <v>17</v>
      </c>
      <c r="D102" s="13">
        <v>0</v>
      </c>
      <c r="E102" s="13">
        <v>0</v>
      </c>
      <c r="F102" s="13">
        <v>0</v>
      </c>
      <c r="G102" s="15">
        <v>0</v>
      </c>
    </row>
    <row r="103" spans="1:9" ht="15.75" thickBot="1" x14ac:dyDescent="0.3">
      <c r="A103" s="17" t="s">
        <v>139</v>
      </c>
      <c r="B103" s="18"/>
      <c r="C103" s="19" t="s">
        <v>12</v>
      </c>
      <c r="D103" s="18">
        <f>D99-SUM(D100:D102)</f>
        <v>26</v>
      </c>
      <c r="E103" s="18">
        <f t="shared" ref="E103:G103" si="6">E99-SUM(E100:E102)</f>
        <v>26</v>
      </c>
      <c r="F103" s="18">
        <f t="shared" si="6"/>
        <v>26</v>
      </c>
      <c r="G103" s="32">
        <f t="shared" si="6"/>
        <v>26</v>
      </c>
    </row>
    <row r="104" spans="1:9" ht="15.75" thickBot="1" x14ac:dyDescent="0.3">
      <c r="A104" s="20"/>
      <c r="B104" s="21"/>
      <c r="C104" s="22"/>
      <c r="D104" s="23"/>
      <c r="E104" s="24"/>
      <c r="F104" s="25"/>
      <c r="G104" s="1"/>
    </row>
    <row r="105" spans="1:9" x14ac:dyDescent="0.25">
      <c r="A105" s="26" t="s">
        <v>79</v>
      </c>
      <c r="B105" s="27"/>
      <c r="C105" s="28"/>
      <c r="D105" s="27"/>
      <c r="E105" s="27"/>
      <c r="F105" s="27"/>
      <c r="G105" s="29"/>
    </row>
    <row r="106" spans="1:9" x14ac:dyDescent="0.25">
      <c r="A106" s="7" t="s">
        <v>19</v>
      </c>
      <c r="B106" s="30">
        <v>10</v>
      </c>
      <c r="C106" s="9" t="s">
        <v>10</v>
      </c>
      <c r="D106" s="37">
        <f t="shared" ref="D106:G108" si="7">$B106</f>
        <v>10</v>
      </c>
      <c r="E106" s="37">
        <f t="shared" si="7"/>
        <v>10</v>
      </c>
      <c r="F106" s="37">
        <f t="shared" si="7"/>
        <v>10</v>
      </c>
      <c r="G106" s="38">
        <f t="shared" si="7"/>
        <v>10</v>
      </c>
      <c r="I106" t="s">
        <v>138</v>
      </c>
    </row>
    <row r="107" spans="1:9" x14ac:dyDescent="0.25">
      <c r="A107" s="11" t="s">
        <v>20</v>
      </c>
      <c r="B107" s="30">
        <v>-82</v>
      </c>
      <c r="C107" s="9" t="s">
        <v>12</v>
      </c>
      <c r="D107" s="13">
        <f t="shared" si="7"/>
        <v>-82</v>
      </c>
      <c r="E107" s="13">
        <f t="shared" si="7"/>
        <v>-82</v>
      </c>
      <c r="F107" s="13">
        <f t="shared" si="7"/>
        <v>-82</v>
      </c>
      <c r="G107" s="15">
        <f t="shared" si="7"/>
        <v>-82</v>
      </c>
    </row>
    <row r="108" spans="1:9" x14ac:dyDescent="0.25">
      <c r="A108" s="11" t="s">
        <v>21</v>
      </c>
      <c r="B108" s="30">
        <v>8</v>
      </c>
      <c r="C108" s="9" t="s">
        <v>17</v>
      </c>
      <c r="D108" s="13">
        <f t="shared" si="7"/>
        <v>8</v>
      </c>
      <c r="E108" s="13">
        <f t="shared" si="7"/>
        <v>8</v>
      </c>
      <c r="F108" s="13">
        <f t="shared" si="7"/>
        <v>8</v>
      </c>
      <c r="G108" s="15">
        <f t="shared" si="7"/>
        <v>8</v>
      </c>
    </row>
    <row r="109" spans="1:9" ht="15.75" thickBot="1" x14ac:dyDescent="0.3">
      <c r="A109" s="17" t="s">
        <v>140</v>
      </c>
      <c r="B109" s="31"/>
      <c r="C109" s="19" t="s">
        <v>12</v>
      </c>
      <c r="D109" s="18">
        <f>D107-D108</f>
        <v>-90</v>
      </c>
      <c r="E109" s="18">
        <f t="shared" ref="E109:G109" si="8">E107-E108</f>
        <v>-90</v>
      </c>
      <c r="F109" s="18">
        <f t="shared" si="8"/>
        <v>-90</v>
      </c>
      <c r="G109" s="32">
        <f t="shared" si="8"/>
        <v>-90</v>
      </c>
    </row>
    <row r="110" spans="1:9" ht="15.75" thickBot="1" x14ac:dyDescent="0.3">
      <c r="A110" s="20"/>
      <c r="B110" s="23"/>
      <c r="C110" s="22"/>
      <c r="D110" s="23"/>
      <c r="E110" s="24"/>
      <c r="F110" s="25"/>
      <c r="G110" s="1"/>
    </row>
    <row r="111" spans="1:9" x14ac:dyDescent="0.25">
      <c r="A111" s="26" t="s">
        <v>22</v>
      </c>
      <c r="B111" s="33"/>
      <c r="C111" s="34"/>
      <c r="D111" s="33"/>
      <c r="E111" s="33"/>
      <c r="F111" s="33"/>
      <c r="G111" s="29"/>
    </row>
    <row r="112" spans="1:9" x14ac:dyDescent="0.25">
      <c r="A112" s="11" t="s">
        <v>23</v>
      </c>
      <c r="B112" s="35"/>
      <c r="C112" s="36"/>
      <c r="D112" s="37">
        <v>2</v>
      </c>
      <c r="E112" s="37">
        <v>2</v>
      </c>
      <c r="F112" s="37">
        <v>2</v>
      </c>
      <c r="G112" s="38">
        <v>2</v>
      </c>
    </row>
    <row r="113" spans="1:7" x14ac:dyDescent="0.25">
      <c r="A113" s="11" t="s">
        <v>24</v>
      </c>
      <c r="B113" s="35"/>
      <c r="C113" s="36"/>
      <c r="D113" s="13">
        <v>64</v>
      </c>
      <c r="E113" s="13">
        <v>128</v>
      </c>
      <c r="F113" s="13">
        <v>256</v>
      </c>
      <c r="G113" s="15">
        <v>15</v>
      </c>
    </row>
    <row r="114" spans="1:7" x14ac:dyDescent="0.25">
      <c r="A114" s="11" t="s">
        <v>25</v>
      </c>
      <c r="B114" s="35"/>
      <c r="C114" s="36"/>
      <c r="D114" s="37">
        <v>3.8</v>
      </c>
      <c r="E114" s="37">
        <v>3.3</v>
      </c>
      <c r="F114" s="37">
        <v>2.8</v>
      </c>
      <c r="G114" s="38">
        <v>2.7</v>
      </c>
    </row>
    <row r="115" spans="1:7" x14ac:dyDescent="0.25">
      <c r="A115" s="11" t="s">
        <v>26</v>
      </c>
      <c r="B115" s="35"/>
      <c r="C115" s="36"/>
      <c r="D115" s="13">
        <v>128</v>
      </c>
      <c r="E115" s="13">
        <v>256</v>
      </c>
      <c r="F115" s="13">
        <v>1024</v>
      </c>
      <c r="G115" s="15">
        <v>1024</v>
      </c>
    </row>
    <row r="116" spans="1:7" ht="15.75" thickBot="1" x14ac:dyDescent="0.3">
      <c r="A116" s="39" t="s">
        <v>27</v>
      </c>
      <c r="B116" s="18"/>
      <c r="C116" s="19"/>
      <c r="D116" s="40">
        <v>4.3</v>
      </c>
      <c r="E116" s="40">
        <v>3.8</v>
      </c>
      <c r="F116" s="40">
        <v>3.3</v>
      </c>
      <c r="G116" s="41">
        <v>2.7</v>
      </c>
    </row>
    <row r="117" spans="1:7" ht="15.75" thickBot="1" x14ac:dyDescent="0.3">
      <c r="A117" s="1"/>
      <c r="B117" s="1"/>
      <c r="C117" s="1"/>
      <c r="D117" s="1"/>
      <c r="E117" s="1"/>
      <c r="F117" s="1"/>
      <c r="G117" s="1"/>
    </row>
    <row r="118" spans="1:7" x14ac:dyDescent="0.25">
      <c r="A118" s="26" t="s">
        <v>28</v>
      </c>
      <c r="B118" s="27"/>
      <c r="C118" s="28"/>
      <c r="D118" s="27"/>
      <c r="E118" s="27"/>
      <c r="F118" s="27"/>
      <c r="G118" s="29"/>
    </row>
    <row r="119" spans="1:7" x14ac:dyDescent="0.25">
      <c r="A119" s="11" t="s">
        <v>29</v>
      </c>
      <c r="B119" s="12">
        <v>6</v>
      </c>
      <c r="C119" s="9" t="s">
        <v>14</v>
      </c>
      <c r="D119" s="13">
        <f>$B$28</f>
        <v>6</v>
      </c>
      <c r="E119" s="13">
        <f>$B$28</f>
        <v>6</v>
      </c>
      <c r="F119" s="13">
        <f>$B$28</f>
        <v>6</v>
      </c>
      <c r="G119" s="15">
        <f>$B$28</f>
        <v>6</v>
      </c>
    </row>
    <row r="120" spans="1:7" x14ac:dyDescent="0.25">
      <c r="A120" s="7" t="s">
        <v>30</v>
      </c>
      <c r="B120" s="35"/>
      <c r="C120" s="36" t="s">
        <v>12</v>
      </c>
      <c r="D120" s="35">
        <f>D109-D119</f>
        <v>-96</v>
      </c>
      <c r="E120" s="35">
        <f>E109-E119</f>
        <v>-96</v>
      </c>
      <c r="F120" s="35">
        <f>F109-F119</f>
        <v>-96</v>
      </c>
      <c r="G120" s="42">
        <f>G109-G119</f>
        <v>-96</v>
      </c>
    </row>
    <row r="121" spans="1:7" x14ac:dyDescent="0.25">
      <c r="A121" s="11" t="s">
        <v>88</v>
      </c>
      <c r="B121" s="8"/>
      <c r="C121" s="9"/>
      <c r="D121" s="13"/>
      <c r="E121" s="13"/>
      <c r="F121" s="13"/>
      <c r="G121" s="15"/>
    </row>
    <row r="122" spans="1:7" x14ac:dyDescent="0.25">
      <c r="A122" s="43" t="s">
        <v>32</v>
      </c>
      <c r="B122" s="44"/>
      <c r="C122" s="9" t="s">
        <v>12</v>
      </c>
      <c r="D122" s="13">
        <f>D120</f>
        <v>-96</v>
      </c>
      <c r="E122" s="13">
        <f>E120</f>
        <v>-96</v>
      </c>
      <c r="F122" s="13">
        <f>F120</f>
        <v>-96</v>
      </c>
      <c r="G122" s="15">
        <f>G120</f>
        <v>-96</v>
      </c>
    </row>
    <row r="123" spans="1:7" x14ac:dyDescent="0.25">
      <c r="A123" s="7" t="s">
        <v>39</v>
      </c>
      <c r="B123" s="13"/>
      <c r="C123" s="47" t="s">
        <v>14</v>
      </c>
      <c r="D123" s="35">
        <f>-(D122-D103)</f>
        <v>122</v>
      </c>
      <c r="E123" s="35">
        <f>-(E122-E103)</f>
        <v>122</v>
      </c>
      <c r="F123" s="35">
        <f>-(F122-F103)</f>
        <v>122</v>
      </c>
      <c r="G123" s="42">
        <f>-(G122-G103)</f>
        <v>122</v>
      </c>
    </row>
    <row r="124" spans="1:7" x14ac:dyDescent="0.25">
      <c r="A124" s="11" t="s">
        <v>33</v>
      </c>
      <c r="B124" s="8"/>
      <c r="C124" s="48" t="s">
        <v>14</v>
      </c>
      <c r="D124" s="13">
        <f>-10*D112*LOG(0.3/(4*PI()*D113*$B$4),10)</f>
        <v>83.908488987370035</v>
      </c>
      <c r="E124" s="13">
        <f>-10*E112*LOG(0.3/(4*PI()*E113*$B$4),10)</f>
        <v>89.929088900649646</v>
      </c>
      <c r="F124" s="13">
        <f>-10*F112*LOG(0.3/(4*PI()*F113*$B$4),10)</f>
        <v>95.949688813929271</v>
      </c>
      <c r="G124" s="15">
        <f>-10*G112*LOG(0.3/(4*PI()*G113*$B$4),10)</f>
        <v>71.306714688805911</v>
      </c>
    </row>
    <row r="125" spans="1:7" x14ac:dyDescent="0.25">
      <c r="A125" s="11" t="s">
        <v>41</v>
      </c>
      <c r="B125" s="8"/>
      <c r="C125" s="48" t="s">
        <v>14</v>
      </c>
      <c r="D125" s="13">
        <f>-(D123-D124)</f>
        <v>-38.091511012629965</v>
      </c>
      <c r="E125" s="13">
        <f>-(E123-E124)</f>
        <v>-32.070911099350354</v>
      </c>
      <c r="F125" s="13">
        <f>-(F123-F124)</f>
        <v>-26.050311186070729</v>
      </c>
      <c r="G125" s="15">
        <f>-(G123-G124)</f>
        <v>-50.693285311194089</v>
      </c>
    </row>
    <row r="126" spans="1:7" x14ac:dyDescent="0.25">
      <c r="A126" s="11" t="s">
        <v>34</v>
      </c>
      <c r="B126" s="8"/>
      <c r="C126" s="48" t="s">
        <v>14</v>
      </c>
      <c r="D126" s="13">
        <f>D124+10*D114*LOG(D115/D113,10)</f>
        <v>95.347628822601322</v>
      </c>
      <c r="E126" s="13">
        <f>E124+10*E114*LOG(E115/E113,10)</f>
        <v>99.863078757561027</v>
      </c>
      <c r="F126" s="13">
        <f>F124+10*F114*LOG(F115/F113,10)</f>
        <v>112.80736857111222</v>
      </c>
      <c r="G126" s="15">
        <f>G124+10*G114*LOG(G115/G113,10)</f>
        <v>120.83034952357744</v>
      </c>
    </row>
    <row r="127" spans="1:7" x14ac:dyDescent="0.25">
      <c r="A127" s="11" t="s">
        <v>41</v>
      </c>
      <c r="B127" s="8"/>
      <c r="C127" s="48" t="s">
        <v>14</v>
      </c>
      <c r="D127" s="13">
        <f>-(D123-D126)</f>
        <v>-26.652371177398678</v>
      </c>
      <c r="E127" s="13">
        <f>-(E123-E126)</f>
        <v>-22.136921242438973</v>
      </c>
      <c r="F127" s="13">
        <f>-(F123-F126)</f>
        <v>-9.1926314288877791</v>
      </c>
      <c r="G127" s="15">
        <f>-(G123-G126)</f>
        <v>-1.1696504764225608</v>
      </c>
    </row>
    <row r="128" spans="1:7" ht="18" x14ac:dyDescent="0.25">
      <c r="A128" s="7" t="s">
        <v>86</v>
      </c>
      <c r="B128" s="44"/>
      <c r="C128" s="47" t="s">
        <v>14</v>
      </c>
      <c r="D128" s="56">
        <f>IF(D127&lt;0,D$24*POWER(10,-D127/(10*D$25)),IF(D125&lt;0,D$22*POWER(10,-D125/(10*D$23)),0.3*POWER(10,D123/(10*D$21))/(4*PI()*$B$4)))</f>
        <v>533.37487632790169</v>
      </c>
      <c r="E128" s="56">
        <f>IF(E127&lt;0,E$24*POWER(10,-E127/(10*E$25)),IF(E125&lt;0,E$22*POWER(10,-E125/(10*E$23)),0.3*POWER(10,E123/(10*E$21))/(4*PI()*$B$4)))</f>
        <v>979.01765646768456</v>
      </c>
      <c r="F128" s="56">
        <f>IF(F127&lt;0,F$24*POWER(10,-F127/(10*F$25)),IF(F125&lt;0,F$22*POWER(10,-F125/(10*F$23)),0.3*POWER(10,F123/(10*F$21))/(4*PI()*$B$4)))</f>
        <v>1944.7534266796483</v>
      </c>
      <c r="G128" s="57">
        <f>IF(G127&lt;0,G$24*POWER(10,-G127/(10*G$25)),IF(G125&lt;0,G$22*POWER(10,-G125/(10*G$23)),0.3*POWER(10,G123/(10*G$21))/(4*PI()*$B$4)))</f>
        <v>1131.410864159948</v>
      </c>
    </row>
    <row r="129" spans="1:7" x14ac:dyDescent="0.25">
      <c r="A129" s="11" t="s">
        <v>87</v>
      </c>
      <c r="B129" s="8"/>
      <c r="C129" s="9"/>
      <c r="D129" s="13"/>
      <c r="E129" s="13"/>
      <c r="F129" s="13"/>
      <c r="G129" s="15"/>
    </row>
    <row r="130" spans="1:7" x14ac:dyDescent="0.25">
      <c r="A130" s="11" t="s">
        <v>40</v>
      </c>
      <c r="B130" s="16">
        <v>12</v>
      </c>
      <c r="C130" s="48" t="s">
        <v>14</v>
      </c>
      <c r="D130" s="13">
        <f>$B130</f>
        <v>12</v>
      </c>
      <c r="E130" s="13">
        <f>$B130</f>
        <v>12</v>
      </c>
      <c r="F130" s="13">
        <f>$B130</f>
        <v>12</v>
      </c>
      <c r="G130" s="15">
        <f>$B130</f>
        <v>12</v>
      </c>
    </row>
    <row r="131" spans="1:7" x14ac:dyDescent="0.25">
      <c r="A131" s="43" t="s">
        <v>32</v>
      </c>
      <c r="B131" s="8"/>
      <c r="C131" s="48" t="s">
        <v>12</v>
      </c>
      <c r="D131" s="13">
        <f>D122+D130</f>
        <v>-84</v>
      </c>
      <c r="E131" s="13">
        <f>E122+E130</f>
        <v>-84</v>
      </c>
      <c r="F131" s="13">
        <f>F122+F130</f>
        <v>-84</v>
      </c>
      <c r="G131" s="15">
        <f>G122+G130</f>
        <v>-84</v>
      </c>
    </row>
    <row r="132" spans="1:7" x14ac:dyDescent="0.25">
      <c r="A132" s="7" t="s">
        <v>39</v>
      </c>
      <c r="B132" s="45"/>
      <c r="C132" s="47" t="s">
        <v>14</v>
      </c>
      <c r="D132" s="35">
        <f>-(D131-D103)</f>
        <v>110</v>
      </c>
      <c r="E132" s="35">
        <f>-(E131-E103)</f>
        <v>110</v>
      </c>
      <c r="F132" s="35">
        <f>-(F131-F103)</f>
        <v>110</v>
      </c>
      <c r="G132" s="42">
        <f>-(G131-G103)</f>
        <v>110</v>
      </c>
    </row>
    <row r="133" spans="1:7" x14ac:dyDescent="0.25">
      <c r="A133" s="11" t="s">
        <v>33</v>
      </c>
      <c r="B133" s="8"/>
      <c r="C133" s="48" t="s">
        <v>14</v>
      </c>
      <c r="D133" s="13">
        <f>-10*D$21*LOG(0.3/(4*PI()*D$22*$B$4),10)</f>
        <v>83.908488987370035</v>
      </c>
      <c r="E133" s="13">
        <f>-10*E$21*LOG(0.3/(4*PI()*E$22*$B$4),10)</f>
        <v>89.929088900649646</v>
      </c>
      <c r="F133" s="13">
        <f>-10*F$21*LOG(0.3/(4*PI()*F$22*$B$4),10)</f>
        <v>95.949688813929271</v>
      </c>
      <c r="G133" s="15">
        <f>-10*G$21*LOG(0.3/(4*PI()*G$22*$B$4),10)</f>
        <v>71.306714688805911</v>
      </c>
    </row>
    <row r="134" spans="1:7" x14ac:dyDescent="0.25">
      <c r="A134" s="11" t="s">
        <v>41</v>
      </c>
      <c r="B134" s="8"/>
      <c r="C134" s="48" t="s">
        <v>14</v>
      </c>
      <c r="D134" s="13">
        <f>-(D132-D133)</f>
        <v>-26.091511012629965</v>
      </c>
      <c r="E134" s="13">
        <f>-(E132-E133)</f>
        <v>-20.070911099350354</v>
      </c>
      <c r="F134" s="13">
        <f>-(F132-F133)</f>
        <v>-14.050311186070729</v>
      </c>
      <c r="G134" s="15">
        <f>-(G132-G133)</f>
        <v>-38.693285311194089</v>
      </c>
    </row>
    <row r="135" spans="1:7" x14ac:dyDescent="0.25">
      <c r="A135" s="11" t="s">
        <v>34</v>
      </c>
      <c r="B135" s="8"/>
      <c r="C135" s="48" t="s">
        <v>14</v>
      </c>
      <c r="D135" s="13">
        <f>D133+10*D$23*LOG(D$24/D$22,10)</f>
        <v>95.347628822601322</v>
      </c>
      <c r="E135" s="13">
        <f>E133+10*E$23*LOG(E$24/E$22,10)</f>
        <v>99.863078757561027</v>
      </c>
      <c r="F135" s="13">
        <f>F133+10*F$23*LOG(F$24/F$22,10)</f>
        <v>112.80736857111222</v>
      </c>
      <c r="G135" s="15">
        <f>G133+10*G$23*LOG(G$24/G$22,10)</f>
        <v>120.83034952357744</v>
      </c>
    </row>
    <row r="136" spans="1:7" x14ac:dyDescent="0.25">
      <c r="A136" s="11" t="s">
        <v>41</v>
      </c>
      <c r="B136" s="8"/>
      <c r="C136" s="48" t="s">
        <v>14</v>
      </c>
      <c r="D136" s="13">
        <f>-(D132-D135)</f>
        <v>-14.652371177398678</v>
      </c>
      <c r="E136" s="13">
        <f>-(E132-E135)</f>
        <v>-10.136921242438973</v>
      </c>
      <c r="F136" s="13">
        <f>-(F132-F135)</f>
        <v>2.8073685711122209</v>
      </c>
      <c r="G136" s="15">
        <f>-(G132-G135)</f>
        <v>10.830349523577439</v>
      </c>
    </row>
    <row r="137" spans="1:7" ht="18.75" thickBot="1" x14ac:dyDescent="0.3">
      <c r="A137" s="17" t="s">
        <v>85</v>
      </c>
      <c r="B137" s="46"/>
      <c r="C137" s="19" t="s">
        <v>38</v>
      </c>
      <c r="D137" s="58">
        <f>IF(D136&lt;0,D$24*POWER(10,-D136/(10*D$25)),IF(D134&lt;0,D$22*POWER(10,-D134/(10*D$23)),0.3*POWER(10,D132/(10*D$21))/(4*PI()*#REF!)))</f>
        <v>280.51932662809315</v>
      </c>
      <c r="E137" s="58">
        <f>IF(E136&lt;0,E$24*POWER(10,-E136/(10*E$25)),IF(E134&lt;0,E$22*POWER(10,-E134/(10*E$23)),0.3*POWER(10,E132/(10*E$21))/(4*PI()*#REF!)))</f>
        <v>473.15240360383245</v>
      </c>
      <c r="F137" s="58">
        <f>IF(F136&lt;0,F$24*POWER(10,-F136/(10*F$25)),IF(F134&lt;0,F$22*POWER(10,-F134/(10*F$23)),0.3*POWER(10,F132/(10*F$21))/(4*PI()*#REF!)))</f>
        <v>812.89938200261838</v>
      </c>
      <c r="G137" s="59">
        <f>IF(G136&lt;0,G$24*POWER(10,-G136/(10*G$25)),IF(G134&lt;0,G$22*POWER(10,-G134/(10*G$23)),0.3*POWER(10,G132/(10*G$21))/(4*PI()*#REF!)))</f>
        <v>406.6079822995024</v>
      </c>
    </row>
    <row r="138" spans="1:7" ht="18" x14ac:dyDescent="0.25">
      <c r="A138" s="53"/>
      <c r="B138" s="52"/>
      <c r="C138" s="53"/>
      <c r="D138" s="54"/>
      <c r="E138" s="54"/>
      <c r="F138" s="54"/>
      <c r="G138" s="54"/>
    </row>
    <row r="139" spans="1:7" x14ac:dyDescent="0.25">
      <c r="A139" s="53" t="s">
        <v>50</v>
      </c>
    </row>
    <row r="140" spans="1:7" ht="15.75" thickBot="1" x14ac:dyDescent="0.3">
      <c r="A140" s="1" t="s">
        <v>0</v>
      </c>
      <c r="B140" s="1">
        <v>5.85</v>
      </c>
      <c r="C140" s="1"/>
      <c r="D140" s="1" t="s">
        <v>1</v>
      </c>
      <c r="E140" s="1">
        <f>300000000/B140/10^9</f>
        <v>5.1282051282051287E-2</v>
      </c>
      <c r="F140" s="1"/>
      <c r="G140" s="1"/>
    </row>
    <row r="141" spans="1:7" x14ac:dyDescent="0.25">
      <c r="A141" s="2" t="s">
        <v>2</v>
      </c>
      <c r="B141" s="3" t="s">
        <v>3</v>
      </c>
      <c r="C141" s="3" t="s">
        <v>4</v>
      </c>
      <c r="D141" s="4" t="s">
        <v>5</v>
      </c>
      <c r="E141" s="4" t="s">
        <v>6</v>
      </c>
      <c r="F141" s="5" t="s">
        <v>7</v>
      </c>
      <c r="G141" s="6" t="s">
        <v>8</v>
      </c>
    </row>
    <row r="142" spans="1:7" x14ac:dyDescent="0.25">
      <c r="A142" s="7" t="s">
        <v>44</v>
      </c>
      <c r="B142" s="8"/>
      <c r="C142" s="9"/>
      <c r="D142" s="9"/>
      <c r="E142" s="9"/>
      <c r="F142" s="9"/>
      <c r="G142" s="10"/>
    </row>
    <row r="143" spans="1:7" x14ac:dyDescent="0.25">
      <c r="A143" s="11" t="s">
        <v>9</v>
      </c>
      <c r="B143" s="12">
        <v>20</v>
      </c>
      <c r="C143" s="9" t="s">
        <v>10</v>
      </c>
      <c r="D143" s="13">
        <f>B143</f>
        <v>20</v>
      </c>
      <c r="E143" s="13">
        <f>D143</f>
        <v>20</v>
      </c>
      <c r="F143" s="13">
        <f>E143</f>
        <v>20</v>
      </c>
      <c r="G143" s="49">
        <f>F143</f>
        <v>20</v>
      </c>
    </row>
    <row r="144" spans="1:7" x14ac:dyDescent="0.25">
      <c r="A144" s="11" t="s">
        <v>11</v>
      </c>
      <c r="B144" s="12">
        <f>B1</f>
        <v>26</v>
      </c>
      <c r="C144" s="9" t="s">
        <v>12</v>
      </c>
      <c r="D144" s="13">
        <f>$B144</f>
        <v>26</v>
      </c>
      <c r="E144" s="13">
        <f>$B144</f>
        <v>26</v>
      </c>
      <c r="F144" s="13">
        <f>$B144</f>
        <v>26</v>
      </c>
      <c r="G144" s="15">
        <f>$B144</f>
        <v>26</v>
      </c>
    </row>
    <row r="145" spans="1:7" x14ac:dyDescent="0.25">
      <c r="A145" s="11" t="s">
        <v>13</v>
      </c>
      <c r="B145" s="12">
        <v>0</v>
      </c>
      <c r="C145" s="9" t="s">
        <v>14</v>
      </c>
      <c r="D145" s="13">
        <f>$B145</f>
        <v>0</v>
      </c>
      <c r="E145" s="13">
        <f t="shared" ref="E145:G146" si="9">$B145</f>
        <v>0</v>
      </c>
      <c r="F145" s="13">
        <f t="shared" si="9"/>
        <v>0</v>
      </c>
      <c r="G145" s="15">
        <f t="shared" si="9"/>
        <v>0</v>
      </c>
    </row>
    <row r="146" spans="1:7" x14ac:dyDescent="0.25">
      <c r="A146" s="11" t="s">
        <v>15</v>
      </c>
      <c r="B146" s="12">
        <v>0</v>
      </c>
      <c r="C146" s="9" t="s">
        <v>14</v>
      </c>
      <c r="D146" s="13">
        <f>$B146</f>
        <v>0</v>
      </c>
      <c r="E146" s="13">
        <f t="shared" si="9"/>
        <v>0</v>
      </c>
      <c r="F146" s="13">
        <f t="shared" si="9"/>
        <v>0</v>
      </c>
      <c r="G146" s="15">
        <f t="shared" si="9"/>
        <v>0</v>
      </c>
    </row>
    <row r="147" spans="1:7" x14ac:dyDescent="0.25">
      <c r="A147" s="11" t="s">
        <v>16</v>
      </c>
      <c r="B147" s="16">
        <v>0</v>
      </c>
      <c r="C147" s="9" t="s">
        <v>17</v>
      </c>
      <c r="D147" s="13">
        <v>0</v>
      </c>
      <c r="E147" s="13">
        <v>0</v>
      </c>
      <c r="F147" s="13">
        <v>0</v>
      </c>
      <c r="G147" s="15">
        <v>0</v>
      </c>
    </row>
    <row r="148" spans="1:7" ht="15.75" thickBot="1" x14ac:dyDescent="0.3">
      <c r="A148" s="17" t="s">
        <v>110</v>
      </c>
      <c r="B148" s="18"/>
      <c r="C148" s="19" t="s">
        <v>18</v>
      </c>
      <c r="D148" s="18">
        <f>D144-SUM(D145:D147)-10*LOG10(B143/1)</f>
        <v>12.989700043360187</v>
      </c>
      <c r="E148" s="18">
        <f>E144-SUM(E145:E147)-10*LOG10(E143/1)</f>
        <v>12.989700043360187</v>
      </c>
      <c r="F148" s="18">
        <f>F144-SUM(F145:F147)-10*LOG10(F143/1)</f>
        <v>12.989700043360187</v>
      </c>
      <c r="G148" s="32">
        <f>G144-SUM(G145:G147)-10*LOG10(G143/1)</f>
        <v>12.989700043360187</v>
      </c>
    </row>
    <row r="149" spans="1:7" ht="15.75" thickBot="1" x14ac:dyDescent="0.3">
      <c r="A149" s="20"/>
      <c r="B149" s="21"/>
      <c r="C149" s="22"/>
      <c r="D149" s="23"/>
      <c r="E149" s="24"/>
      <c r="F149" s="25"/>
      <c r="G149" s="1"/>
    </row>
    <row r="150" spans="1:7" x14ac:dyDescent="0.25">
      <c r="A150" s="26" t="s">
        <v>79</v>
      </c>
      <c r="B150" s="27"/>
      <c r="C150" s="28"/>
      <c r="D150" s="27"/>
      <c r="E150" s="27"/>
      <c r="F150" s="27"/>
      <c r="G150" s="29"/>
    </row>
    <row r="151" spans="1:7" x14ac:dyDescent="0.25">
      <c r="A151" s="7" t="s">
        <v>19</v>
      </c>
      <c r="B151" s="30">
        <v>10</v>
      </c>
      <c r="C151" s="9" t="s">
        <v>10</v>
      </c>
      <c r="D151" s="37">
        <f t="shared" ref="D151:G153" si="10">$B151</f>
        <v>10</v>
      </c>
      <c r="E151" s="37">
        <f t="shared" si="10"/>
        <v>10</v>
      </c>
      <c r="F151" s="37">
        <f t="shared" si="10"/>
        <v>10</v>
      </c>
      <c r="G151" s="38">
        <f t="shared" si="10"/>
        <v>10</v>
      </c>
    </row>
    <row r="152" spans="1:7" x14ac:dyDescent="0.25">
      <c r="A152" s="11" t="s">
        <v>20</v>
      </c>
      <c r="B152" s="30">
        <v>-82</v>
      </c>
      <c r="C152" s="9" t="s">
        <v>12</v>
      </c>
      <c r="D152" s="13">
        <f t="shared" si="10"/>
        <v>-82</v>
      </c>
      <c r="E152" s="13">
        <f t="shared" si="10"/>
        <v>-82</v>
      </c>
      <c r="F152" s="13">
        <f t="shared" si="10"/>
        <v>-82</v>
      </c>
      <c r="G152" s="15">
        <f t="shared" si="10"/>
        <v>-82</v>
      </c>
    </row>
    <row r="153" spans="1:7" x14ac:dyDescent="0.25">
      <c r="A153" s="11" t="s">
        <v>21</v>
      </c>
      <c r="B153" s="30">
        <v>8</v>
      </c>
      <c r="C153" s="9" t="s">
        <v>17</v>
      </c>
      <c r="D153" s="13">
        <f t="shared" si="10"/>
        <v>8</v>
      </c>
      <c r="E153" s="13">
        <f t="shared" si="10"/>
        <v>8</v>
      </c>
      <c r="F153" s="13">
        <f t="shared" si="10"/>
        <v>8</v>
      </c>
      <c r="G153" s="15">
        <f t="shared" si="10"/>
        <v>8</v>
      </c>
    </row>
    <row r="154" spans="1:7" ht="15.75" thickBot="1" x14ac:dyDescent="0.3">
      <c r="A154" s="17" t="s">
        <v>63</v>
      </c>
      <c r="B154" s="31"/>
      <c r="C154" s="19" t="s">
        <v>18</v>
      </c>
      <c r="D154" s="18">
        <f>D152-10*LOG(D151,10)-D153</f>
        <v>-100</v>
      </c>
      <c r="E154" s="18">
        <f>E152-10*LOG(E151,10)-E153</f>
        <v>-100</v>
      </c>
      <c r="F154" s="18">
        <f>F152-10*LOG(F151,10)-F153</f>
        <v>-100</v>
      </c>
      <c r="G154" s="32">
        <f>G152-10*LOG(G151,10)-G153</f>
        <v>-100</v>
      </c>
    </row>
    <row r="155" spans="1:7" ht="15.75" thickBot="1" x14ac:dyDescent="0.3">
      <c r="A155" s="20"/>
      <c r="B155" s="23"/>
      <c r="C155" s="22"/>
      <c r="D155" s="23"/>
      <c r="E155" s="24"/>
      <c r="F155" s="25"/>
      <c r="G155" s="1"/>
    </row>
    <row r="156" spans="1:7" x14ac:dyDescent="0.25">
      <c r="A156" s="26" t="s">
        <v>22</v>
      </c>
      <c r="B156" s="33"/>
      <c r="C156" s="34"/>
      <c r="D156" s="33"/>
      <c r="E156" s="33"/>
      <c r="F156" s="33"/>
      <c r="G156" s="29"/>
    </row>
    <row r="157" spans="1:7" x14ac:dyDescent="0.25">
      <c r="A157" s="11" t="s">
        <v>23</v>
      </c>
      <c r="B157" s="35"/>
      <c r="C157" s="36"/>
      <c r="D157" s="37">
        <v>2</v>
      </c>
      <c r="E157" s="37">
        <v>2</v>
      </c>
      <c r="F157" s="37">
        <v>2</v>
      </c>
      <c r="G157" s="38">
        <v>2</v>
      </c>
    </row>
    <row r="158" spans="1:7" x14ac:dyDescent="0.25">
      <c r="A158" s="11" t="s">
        <v>24</v>
      </c>
      <c r="B158" s="35"/>
      <c r="C158" s="36"/>
      <c r="D158" s="13">
        <v>64</v>
      </c>
      <c r="E158" s="13">
        <v>128</v>
      </c>
      <c r="F158" s="13">
        <v>256</v>
      </c>
      <c r="G158" s="15">
        <v>15</v>
      </c>
    </row>
    <row r="159" spans="1:7" x14ac:dyDescent="0.25">
      <c r="A159" s="11" t="s">
        <v>25</v>
      </c>
      <c r="B159" s="35"/>
      <c r="C159" s="36"/>
      <c r="D159" s="37">
        <v>3.8</v>
      </c>
      <c r="E159" s="37">
        <v>3.3</v>
      </c>
      <c r="F159" s="37">
        <v>2.8</v>
      </c>
      <c r="G159" s="38">
        <v>2.7</v>
      </c>
    </row>
    <row r="160" spans="1:7" x14ac:dyDescent="0.25">
      <c r="A160" s="11" t="s">
        <v>26</v>
      </c>
      <c r="B160" s="35"/>
      <c r="C160" s="36"/>
      <c r="D160" s="13">
        <v>128</v>
      </c>
      <c r="E160" s="13">
        <v>256</v>
      </c>
      <c r="F160" s="13">
        <v>1024</v>
      </c>
      <c r="G160" s="15">
        <v>1024</v>
      </c>
    </row>
    <row r="161" spans="1:7" ht="15.75" thickBot="1" x14ac:dyDescent="0.3">
      <c r="A161" s="39" t="s">
        <v>27</v>
      </c>
      <c r="B161" s="18"/>
      <c r="C161" s="19"/>
      <c r="D161" s="40">
        <v>4.3</v>
      </c>
      <c r="E161" s="40">
        <v>3.8</v>
      </c>
      <c r="F161" s="40">
        <v>3.3</v>
      </c>
      <c r="G161" s="41">
        <v>2.7</v>
      </c>
    </row>
    <row r="162" spans="1:7" ht="15.75" thickBot="1" x14ac:dyDescent="0.3">
      <c r="A162" s="1"/>
      <c r="B162" s="1"/>
      <c r="C162" s="1"/>
      <c r="D162" s="1"/>
      <c r="E162" s="1"/>
      <c r="F162" s="1"/>
      <c r="G162" s="1"/>
    </row>
    <row r="163" spans="1:7" x14ac:dyDescent="0.25">
      <c r="A163" s="26" t="s">
        <v>28</v>
      </c>
      <c r="B163" s="27"/>
      <c r="C163" s="28"/>
      <c r="D163" s="27"/>
      <c r="E163" s="27"/>
      <c r="F163" s="27"/>
      <c r="G163" s="29"/>
    </row>
    <row r="164" spans="1:7" x14ac:dyDescent="0.25">
      <c r="A164" s="11" t="s">
        <v>29</v>
      </c>
      <c r="B164" s="12">
        <v>6</v>
      </c>
      <c r="C164" s="9" t="s">
        <v>14</v>
      </c>
      <c r="D164" s="13">
        <f>$B$28</f>
        <v>6</v>
      </c>
      <c r="E164" s="13">
        <f>$B$28</f>
        <v>6</v>
      </c>
      <c r="F164" s="13">
        <f>$B$28</f>
        <v>6</v>
      </c>
      <c r="G164" s="15">
        <f>$B$28</f>
        <v>6</v>
      </c>
    </row>
    <row r="165" spans="1:7" x14ac:dyDescent="0.25">
      <c r="A165" s="7" t="s">
        <v>30</v>
      </c>
      <c r="B165" s="35"/>
      <c r="C165" s="36" t="s">
        <v>18</v>
      </c>
      <c r="D165" s="35">
        <f>D154-D164</f>
        <v>-106</v>
      </c>
      <c r="E165" s="35">
        <f>E154-E164</f>
        <v>-106</v>
      </c>
      <c r="F165" s="35">
        <f>F154-F164</f>
        <v>-106</v>
      </c>
      <c r="G165" s="42">
        <f>G154-G164</f>
        <v>-106</v>
      </c>
    </row>
    <row r="166" spans="1:7" x14ac:dyDescent="0.25">
      <c r="A166" s="11" t="s">
        <v>88</v>
      </c>
      <c r="B166" s="8"/>
      <c r="C166" s="9"/>
      <c r="D166" s="13"/>
      <c r="E166" s="13"/>
      <c r="F166" s="13"/>
      <c r="G166" s="15"/>
    </row>
    <row r="167" spans="1:7" x14ac:dyDescent="0.25">
      <c r="A167" s="43" t="s">
        <v>32</v>
      </c>
      <c r="B167" s="44"/>
      <c r="C167" s="9" t="s">
        <v>18</v>
      </c>
      <c r="D167" s="13">
        <f>D165</f>
        <v>-106</v>
      </c>
      <c r="E167" s="13">
        <f>E165</f>
        <v>-106</v>
      </c>
      <c r="F167" s="13">
        <f>F165</f>
        <v>-106</v>
      </c>
      <c r="G167" s="15">
        <f>G165</f>
        <v>-106</v>
      </c>
    </row>
    <row r="168" spans="1:7" x14ac:dyDescent="0.25">
      <c r="A168" s="7" t="s">
        <v>39</v>
      </c>
      <c r="B168" s="13"/>
      <c r="C168" s="47" t="s">
        <v>14</v>
      </c>
      <c r="D168" s="35">
        <f>-(D167-D148)</f>
        <v>118.98970004336019</v>
      </c>
      <c r="E168" s="35">
        <f>-(E167-E148)</f>
        <v>118.98970004336019</v>
      </c>
      <c r="F168" s="35">
        <f>-(F167-F148)</f>
        <v>118.98970004336019</v>
      </c>
      <c r="G168" s="42">
        <f>-(G167-G148)</f>
        <v>118.98970004336019</v>
      </c>
    </row>
    <row r="169" spans="1:7" x14ac:dyDescent="0.25">
      <c r="A169" s="11" t="s">
        <v>33</v>
      </c>
      <c r="B169" s="8"/>
      <c r="C169" s="48" t="s">
        <v>14</v>
      </c>
      <c r="D169" s="13">
        <f>-10*D157*LOG(0.3/(4*PI()*D158*$B$4),10)</f>
        <v>83.908488987370035</v>
      </c>
      <c r="E169" s="13">
        <f>-10*E157*LOG(0.3/(4*PI()*E158*$B$4),10)</f>
        <v>89.929088900649646</v>
      </c>
      <c r="F169" s="13">
        <f>-10*F157*LOG(0.3/(4*PI()*F158*$B$4),10)</f>
        <v>95.949688813929271</v>
      </c>
      <c r="G169" s="15">
        <f>-10*G157*LOG(0.3/(4*PI()*G158*$B$4),10)</f>
        <v>71.306714688805911</v>
      </c>
    </row>
    <row r="170" spans="1:7" x14ac:dyDescent="0.25">
      <c r="A170" s="11" t="s">
        <v>41</v>
      </c>
      <c r="B170" s="8"/>
      <c r="C170" s="48" t="s">
        <v>14</v>
      </c>
      <c r="D170" s="13">
        <f>-(D168-D169)</f>
        <v>-35.081211055990153</v>
      </c>
      <c r="E170" s="13">
        <f>-(E168-E169)</f>
        <v>-29.060611142710542</v>
      </c>
      <c r="F170" s="13">
        <f>-(F168-F169)</f>
        <v>-23.040011229430917</v>
      </c>
      <c r="G170" s="15">
        <f>-(G168-G169)</f>
        <v>-47.682985354554276</v>
      </c>
    </row>
    <row r="171" spans="1:7" x14ac:dyDescent="0.25">
      <c r="A171" s="11" t="s">
        <v>34</v>
      </c>
      <c r="B171" s="8"/>
      <c r="C171" s="48" t="s">
        <v>14</v>
      </c>
      <c r="D171" s="13">
        <f>D169+10*D159*LOG(D160/D158,10)</f>
        <v>95.347628822601322</v>
      </c>
      <c r="E171" s="13">
        <f>E169+10*E159*LOG(E160/E158,10)</f>
        <v>99.863078757561027</v>
      </c>
      <c r="F171" s="13">
        <f>F169+10*F159*LOG(F160/F158,10)</f>
        <v>112.80736857111222</v>
      </c>
      <c r="G171" s="15">
        <f>G169+10*G159*LOG(G160/G158,10)</f>
        <v>120.83034952357744</v>
      </c>
    </row>
    <row r="172" spans="1:7" x14ac:dyDescent="0.25">
      <c r="A172" s="11" t="s">
        <v>41</v>
      </c>
      <c r="B172" s="8"/>
      <c r="C172" s="48" t="s">
        <v>14</v>
      </c>
      <c r="D172" s="13">
        <f>-(D168-D171)</f>
        <v>-23.642071220758865</v>
      </c>
      <c r="E172" s="13">
        <f>-(E168-E171)</f>
        <v>-19.12662128579916</v>
      </c>
      <c r="F172" s="13">
        <f>-(F168-F171)</f>
        <v>-6.1823314722479665</v>
      </c>
      <c r="G172" s="15">
        <f>-(G168-G171)</f>
        <v>1.8406494802172517</v>
      </c>
    </row>
    <row r="173" spans="1:7" ht="18" x14ac:dyDescent="0.25">
      <c r="A173" s="7" t="s">
        <v>86</v>
      </c>
      <c r="B173" s="44"/>
      <c r="C173" s="47" t="s">
        <v>14</v>
      </c>
      <c r="D173" s="56">
        <f>IF(D172&lt;0,D$24*POWER(10,-D172/(10*D$25)),IF(D170&lt;0,D$22*POWER(10,-D170/(10*D$23)),0.3*POWER(10,D168/(10*D$21))/(4*PI()*$B$4)))</f>
        <v>453.96835406362783</v>
      </c>
      <c r="E173" s="56">
        <f>IF(E172&lt;0,E$24*POWER(10,-E172/(10*E$25)),IF(E170&lt;0,E$22*POWER(10,-E170/(10*E$23)),0.3*POWER(10,E168/(10*E$21))/(4*PI()*$B$4)))</f>
        <v>815.77821672786376</v>
      </c>
      <c r="F173" s="56">
        <f>IF(F172&lt;0,F$24*POWER(10,-F172/(10*F$25)),IF(F170&lt;0,F$22*POWER(10,-F170/(10*F$23)),0.3*POWER(10,F168/(10*F$21))/(4*PI()*$B$4)))</f>
        <v>1576.3161844259571</v>
      </c>
      <c r="G173" s="57">
        <f>IF(G172&lt;0,G$24*POWER(10,-G172/(10*G$25)),IF(G170&lt;0,G$22*POWER(10,-G170/(10*G$23)),0.3*POWER(10,G168/(10*G$21))/(4*PI()*$B$4)))</f>
        <v>875.24120154726916</v>
      </c>
    </row>
    <row r="174" spans="1:7" x14ac:dyDescent="0.25">
      <c r="A174" s="11" t="s">
        <v>87</v>
      </c>
      <c r="B174" s="8"/>
      <c r="C174" s="9"/>
      <c r="D174" s="13"/>
      <c r="E174" s="13"/>
      <c r="F174" s="13"/>
      <c r="G174" s="15"/>
    </row>
    <row r="175" spans="1:7" x14ac:dyDescent="0.25">
      <c r="A175" s="11" t="s">
        <v>40</v>
      </c>
      <c r="B175" s="16">
        <v>12</v>
      </c>
      <c r="C175" s="48" t="s">
        <v>14</v>
      </c>
      <c r="D175" s="13">
        <f>$B175</f>
        <v>12</v>
      </c>
      <c r="E175" s="13">
        <f>$B175</f>
        <v>12</v>
      </c>
      <c r="F175" s="13">
        <f>$B175</f>
        <v>12</v>
      </c>
      <c r="G175" s="15">
        <f>$B175</f>
        <v>12</v>
      </c>
    </row>
    <row r="176" spans="1:7" x14ac:dyDescent="0.25">
      <c r="A176" s="43" t="s">
        <v>32</v>
      </c>
      <c r="B176" s="8"/>
      <c r="C176" s="48" t="s">
        <v>18</v>
      </c>
      <c r="D176" s="13">
        <f>D167+D175</f>
        <v>-94</v>
      </c>
      <c r="E176" s="13">
        <f>E167+E175</f>
        <v>-94</v>
      </c>
      <c r="F176" s="13">
        <f>F167+F175</f>
        <v>-94</v>
      </c>
      <c r="G176" s="15">
        <f>G167+G175</f>
        <v>-94</v>
      </c>
    </row>
    <row r="177" spans="1:7" x14ac:dyDescent="0.25">
      <c r="A177" s="7" t="s">
        <v>39</v>
      </c>
      <c r="B177" s="45"/>
      <c r="C177" s="47" t="s">
        <v>14</v>
      </c>
      <c r="D177" s="35">
        <f>-(D176-D148)</f>
        <v>106.98970004336019</v>
      </c>
      <c r="E177" s="35">
        <f>-(E176-E148)</f>
        <v>106.98970004336019</v>
      </c>
      <c r="F177" s="35">
        <f>-(F176-F148)</f>
        <v>106.98970004336019</v>
      </c>
      <c r="G177" s="42">
        <f>-(G176-G148)</f>
        <v>106.98970004336019</v>
      </c>
    </row>
    <row r="178" spans="1:7" x14ac:dyDescent="0.25">
      <c r="A178" s="11" t="s">
        <v>33</v>
      </c>
      <c r="B178" s="8"/>
      <c r="C178" s="48" t="s">
        <v>14</v>
      </c>
      <c r="D178" s="13">
        <f>-10*D$21*LOG(0.3/(4*PI()*D$22*$B$4),10)</f>
        <v>83.908488987370035</v>
      </c>
      <c r="E178" s="13">
        <f>-10*E$21*LOG(0.3/(4*PI()*E$22*$B$4),10)</f>
        <v>89.929088900649646</v>
      </c>
      <c r="F178" s="13">
        <f>-10*F$21*LOG(0.3/(4*PI()*F$22*$B$4),10)</f>
        <v>95.949688813929271</v>
      </c>
      <c r="G178" s="15">
        <f>-10*G$21*LOG(0.3/(4*PI()*G$22*$B$4),10)</f>
        <v>71.306714688805911</v>
      </c>
    </row>
    <row r="179" spans="1:7" x14ac:dyDescent="0.25">
      <c r="A179" s="11" t="s">
        <v>41</v>
      </c>
      <c r="B179" s="8"/>
      <c r="C179" s="48" t="s">
        <v>14</v>
      </c>
      <c r="D179" s="13">
        <f>-(D177-D178)</f>
        <v>-23.081211055990153</v>
      </c>
      <c r="E179" s="13">
        <f>-(E177-E178)</f>
        <v>-17.060611142710542</v>
      </c>
      <c r="F179" s="13">
        <f>-(F177-F178)</f>
        <v>-11.040011229430917</v>
      </c>
      <c r="G179" s="15">
        <f>-(G177-G178)</f>
        <v>-35.682985354554276</v>
      </c>
    </row>
    <row r="180" spans="1:7" x14ac:dyDescent="0.25">
      <c r="A180" s="11" t="s">
        <v>34</v>
      </c>
      <c r="B180" s="8"/>
      <c r="C180" s="48" t="s">
        <v>14</v>
      </c>
      <c r="D180" s="13">
        <f>D178+10*D$23*LOG(D$24/D$22,10)</f>
        <v>95.347628822601322</v>
      </c>
      <c r="E180" s="13">
        <f>E178+10*E$23*LOG(E$24/E$22,10)</f>
        <v>99.863078757561027</v>
      </c>
      <c r="F180" s="13">
        <f>F178+10*F$23*LOG(F$24/F$22,10)</f>
        <v>112.80736857111222</v>
      </c>
      <c r="G180" s="15">
        <f>G178+10*G$23*LOG(G$24/G$22,10)</f>
        <v>120.83034952357744</v>
      </c>
    </row>
    <row r="181" spans="1:7" x14ac:dyDescent="0.25">
      <c r="A181" s="11" t="s">
        <v>41</v>
      </c>
      <c r="B181" s="8"/>
      <c r="C181" s="48" t="s">
        <v>14</v>
      </c>
      <c r="D181" s="13">
        <f>-(D177-D180)</f>
        <v>-11.642071220758865</v>
      </c>
      <c r="E181" s="13">
        <f>-(E177-E180)</f>
        <v>-7.1266212857991604</v>
      </c>
      <c r="F181" s="13">
        <f>-(F177-F180)</f>
        <v>5.8176685277520335</v>
      </c>
      <c r="G181" s="15">
        <f>-(G177-G180)</f>
        <v>13.840649480217252</v>
      </c>
    </row>
    <row r="182" spans="1:7" ht="18.75" thickBot="1" x14ac:dyDescent="0.3">
      <c r="A182" s="17" t="s">
        <v>85</v>
      </c>
      <c r="B182" s="46"/>
      <c r="C182" s="55" t="s">
        <v>38</v>
      </c>
      <c r="D182" s="58">
        <f>IF(D181&lt;0,D$24*POWER(10,-D181/(10*D$25)),IF(D179&lt;0,D$22*POWER(10,-D179/(10*D$23)),0.3*POWER(10,D177/(10*D$21))/(4*PI()*$B$4)))</f>
        <v>238.75683434722535</v>
      </c>
      <c r="E182" s="58">
        <f>IF(E181&lt;0,E$24*POWER(10,-E181/(10*E$25)),IF(E179&lt;0,E$22*POWER(10,-E179/(10*E$23)),0.3*POWER(10,E177/(10*E$21))/(4*PI()*$B$4)))</f>
        <v>394.25992115922338</v>
      </c>
      <c r="F182" s="58">
        <f>IF(F181&lt;0,F$24*POWER(10,-F181/(10*F$25)),IF(F179&lt;0,F$22*POWER(10,-F179/(10*F$23)),0.3*POWER(10,F177/(10*F$21))/(4*PI()*$B$4)))</f>
        <v>634.63801169814622</v>
      </c>
      <c r="G182" s="59">
        <f>IF(G181&lt;0,G$24*POWER(10,-G181/(10*G$25)),IF(G179&lt;0,G$22*POWER(10,-G179/(10*G$23)),0.3*POWER(10,G177/(10*G$21))/(4*PI()*$B$4)))</f>
        <v>314.54537892453561</v>
      </c>
    </row>
  </sheetData>
  <mergeCells count="5">
    <mergeCell ref="K4:N4"/>
    <mergeCell ref="I6:I7"/>
    <mergeCell ref="I8:I9"/>
    <mergeCell ref="I10:I11"/>
    <mergeCell ref="I12:I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opLeftCell="A30" zoomScale="70" zoomScaleNormal="70" workbookViewId="0">
      <selection activeCell="H63" sqref="H63"/>
    </sheetView>
  </sheetViews>
  <sheetFormatPr defaultColWidth="9.140625" defaultRowHeight="15" x14ac:dyDescent="0.25"/>
  <cols>
    <col min="1" max="1" width="58.7109375" bestFit="1" customWidth="1"/>
    <col min="10" max="10" width="10.28515625" bestFit="1" customWidth="1"/>
  </cols>
  <sheetData>
    <row r="1" spans="1:14" x14ac:dyDescent="0.25">
      <c r="A1" s="50" t="s">
        <v>45</v>
      </c>
    </row>
    <row r="2" spans="1:14" ht="15.75" thickBot="1" x14ac:dyDescent="0.3">
      <c r="A2" s="50" t="s">
        <v>46</v>
      </c>
    </row>
    <row r="3" spans="1:14" ht="15.75" thickBot="1" x14ac:dyDescent="0.3">
      <c r="A3" s="1" t="s">
        <v>0</v>
      </c>
      <c r="B3" s="1">
        <v>5.85</v>
      </c>
      <c r="C3" s="1"/>
      <c r="D3" s="1" t="s">
        <v>1</v>
      </c>
      <c r="E3" s="1">
        <f>300000000/B3/10^9</f>
        <v>5.1282051282051287E-2</v>
      </c>
      <c r="F3" s="1"/>
      <c r="G3" s="1"/>
      <c r="I3" s="75"/>
      <c r="J3" s="76"/>
      <c r="K3" s="113" t="s">
        <v>95</v>
      </c>
      <c r="L3" s="113"/>
      <c r="M3" s="113"/>
      <c r="N3" s="114"/>
    </row>
    <row r="4" spans="1:14" x14ac:dyDescent="0.25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6" t="s">
        <v>8</v>
      </c>
      <c r="I4" s="77"/>
      <c r="J4" s="71"/>
      <c r="K4" s="47" t="s">
        <v>5</v>
      </c>
      <c r="L4" s="47" t="s">
        <v>6</v>
      </c>
      <c r="M4" s="72" t="s">
        <v>7</v>
      </c>
      <c r="N4" s="78" t="s">
        <v>8</v>
      </c>
    </row>
    <row r="5" spans="1:14" x14ac:dyDescent="0.25">
      <c r="A5" s="7" t="s">
        <v>80</v>
      </c>
      <c r="B5" s="8"/>
      <c r="C5" s="9"/>
      <c r="D5" s="9"/>
      <c r="E5" s="9"/>
      <c r="F5" s="9"/>
      <c r="G5" s="10"/>
      <c r="I5" s="115" t="s">
        <v>93</v>
      </c>
      <c r="J5" s="106" t="s">
        <v>91</v>
      </c>
      <c r="K5" s="74">
        <f>D36</f>
        <v>92.572692476952355</v>
      </c>
      <c r="L5" s="74">
        <f>E36</f>
        <v>128.63489336790167</v>
      </c>
      <c r="M5" s="74">
        <f>F36</f>
        <v>129.04926180637722</v>
      </c>
      <c r="N5" s="74">
        <f>G36</f>
        <v>73.864397459699475</v>
      </c>
    </row>
    <row r="6" spans="1:14" x14ac:dyDescent="0.25">
      <c r="A6" s="11" t="s">
        <v>9</v>
      </c>
      <c r="B6" s="12">
        <v>10</v>
      </c>
      <c r="C6" s="9" t="s">
        <v>10</v>
      </c>
      <c r="D6" s="13">
        <f>B6</f>
        <v>10</v>
      </c>
      <c r="E6" s="13">
        <f>D6</f>
        <v>10</v>
      </c>
      <c r="F6" s="13">
        <f>E6</f>
        <v>10</v>
      </c>
      <c r="G6" s="14">
        <f>F6</f>
        <v>10</v>
      </c>
      <c r="I6" s="116"/>
      <c r="J6" s="48" t="s">
        <v>92</v>
      </c>
      <c r="K6" s="74">
        <f>D45</f>
        <v>32.415708972776592</v>
      </c>
      <c r="L6" s="74">
        <f>E45</f>
        <v>32.415708972776592</v>
      </c>
      <c r="M6" s="74">
        <f>F45</f>
        <v>32.415708972776592</v>
      </c>
      <c r="N6" s="74">
        <f>G45</f>
        <v>26.54548808593637</v>
      </c>
    </row>
    <row r="7" spans="1:14" x14ac:dyDescent="0.25">
      <c r="A7" s="11" t="s">
        <v>11</v>
      </c>
      <c r="B7" s="12">
        <v>33</v>
      </c>
      <c r="C7" s="9" t="s">
        <v>12</v>
      </c>
      <c r="D7" s="13">
        <f>$B7</f>
        <v>33</v>
      </c>
      <c r="E7" s="13">
        <f>$B7</f>
        <v>33</v>
      </c>
      <c r="F7" s="13">
        <f>$B7</f>
        <v>33</v>
      </c>
      <c r="G7" s="15">
        <f>$B7</f>
        <v>33</v>
      </c>
      <c r="I7" s="115" t="s">
        <v>94</v>
      </c>
      <c r="J7" s="106" t="s">
        <v>91</v>
      </c>
      <c r="K7" s="74">
        <f>D81</f>
        <v>203.43604494142537</v>
      </c>
      <c r="L7" s="74">
        <f>E81</f>
        <v>328.93214247948202</v>
      </c>
      <c r="M7" s="74">
        <f>F81</f>
        <v>496.30777537715801</v>
      </c>
      <c r="N7" s="74">
        <f>G81</f>
        <v>243.75508144251432</v>
      </c>
    </row>
    <row r="8" spans="1:14" x14ac:dyDescent="0.25">
      <c r="A8" s="11" t="s">
        <v>13</v>
      </c>
      <c r="B8" s="12">
        <v>8</v>
      </c>
      <c r="C8" s="9" t="s">
        <v>14</v>
      </c>
      <c r="D8" s="13">
        <f>$B8</f>
        <v>8</v>
      </c>
      <c r="E8" s="13">
        <f t="shared" ref="E8:G9" si="0">$B8</f>
        <v>8</v>
      </c>
      <c r="F8" s="13">
        <f t="shared" si="0"/>
        <v>8</v>
      </c>
      <c r="G8" s="15">
        <f t="shared" si="0"/>
        <v>8</v>
      </c>
      <c r="I8" s="116"/>
      <c r="J8" s="48" t="s">
        <v>92</v>
      </c>
      <c r="K8" s="74">
        <f>D90</f>
        <v>104.49956300325798</v>
      </c>
      <c r="L8" s="74">
        <f>E90</f>
        <v>147.89886850198675</v>
      </c>
      <c r="M8" s="74">
        <f>F90</f>
        <v>162.46339506132657</v>
      </c>
      <c r="N8" s="74">
        <f>G90</f>
        <v>87.601034230991772</v>
      </c>
    </row>
    <row r="9" spans="1:14" x14ac:dyDescent="0.25">
      <c r="A9" s="11" t="s">
        <v>15</v>
      </c>
      <c r="B9" s="12">
        <v>15</v>
      </c>
      <c r="C9" s="9" t="s">
        <v>14</v>
      </c>
      <c r="D9" s="13">
        <f>$B9</f>
        <v>15</v>
      </c>
      <c r="E9" s="13">
        <f t="shared" si="0"/>
        <v>15</v>
      </c>
      <c r="F9" s="13">
        <f t="shared" si="0"/>
        <v>15</v>
      </c>
      <c r="G9" s="15">
        <f t="shared" si="0"/>
        <v>15</v>
      </c>
      <c r="I9" s="116" t="s">
        <v>48</v>
      </c>
      <c r="J9" s="106" t="s">
        <v>91</v>
      </c>
      <c r="K9" s="74">
        <f>D127</f>
        <v>425.29341746661333</v>
      </c>
      <c r="L9" s="74">
        <f>E127</f>
        <v>757.7163245823383</v>
      </c>
      <c r="M9" s="74">
        <f>F127</f>
        <v>1447.8363335108174</v>
      </c>
      <c r="N9" s="74">
        <f>G127</f>
        <v>788.85755128670996</v>
      </c>
    </row>
    <row r="10" spans="1:14" x14ac:dyDescent="0.25">
      <c r="A10" s="11" t="s">
        <v>16</v>
      </c>
      <c r="B10" s="16">
        <v>8</v>
      </c>
      <c r="C10" s="9" t="s">
        <v>17</v>
      </c>
      <c r="D10" s="13">
        <f>B10</f>
        <v>8</v>
      </c>
      <c r="E10" s="13">
        <f>D10</f>
        <v>8</v>
      </c>
      <c r="F10" s="13">
        <f>E10</f>
        <v>8</v>
      </c>
      <c r="G10" s="15">
        <f>F10</f>
        <v>8</v>
      </c>
      <c r="I10" s="116"/>
      <c r="J10" s="48" t="s">
        <v>92</v>
      </c>
      <c r="K10" s="74">
        <f>D136</f>
        <v>223.67574548777816</v>
      </c>
      <c r="L10" s="74">
        <f>E136</f>
        <v>366.19901373334324</v>
      </c>
      <c r="M10" s="74">
        <f>F136</f>
        <v>574.12792374002368</v>
      </c>
      <c r="N10" s="74">
        <f>G136</f>
        <v>283.50070466096372</v>
      </c>
    </row>
    <row r="11" spans="1:14" ht="15.75" thickBot="1" x14ac:dyDescent="0.3">
      <c r="A11" s="17" t="s">
        <v>110</v>
      </c>
      <c r="B11" s="18"/>
      <c r="C11" s="19" t="s">
        <v>18</v>
      </c>
      <c r="D11" s="18">
        <f>D7-SUM(D8:D10)-10*LOG10(D6/1)</f>
        <v>-8</v>
      </c>
      <c r="E11" s="18">
        <f>E7-SUM(E8:E10)-10*LOG10(E6/1)</f>
        <v>-8</v>
      </c>
      <c r="F11" s="18">
        <f>F7-SUM(F8:F10)-10*LOG10(F6/1)</f>
        <v>-8</v>
      </c>
      <c r="G11" s="32">
        <f>G7-SUM(G8:G10)-10*LOG10(G6/1)</f>
        <v>-8</v>
      </c>
      <c r="I11" s="116" t="s">
        <v>50</v>
      </c>
      <c r="J11" s="106" t="s">
        <v>91</v>
      </c>
      <c r="K11" s="74">
        <f>D172</f>
        <v>454.2188080689557</v>
      </c>
      <c r="L11" s="74">
        <f>E172</f>
        <v>816.28751842776626</v>
      </c>
      <c r="M11" s="74">
        <f>F172</f>
        <v>1577.449462663754</v>
      </c>
      <c r="N11" s="74">
        <f>G172</f>
        <v>876.01034230991763</v>
      </c>
    </row>
    <row r="12" spans="1:14" ht="15.75" thickBot="1" x14ac:dyDescent="0.3">
      <c r="A12" s="20"/>
      <c r="B12" s="21"/>
      <c r="C12" s="22"/>
      <c r="D12" s="23"/>
      <c r="E12" s="24"/>
      <c r="F12" s="25"/>
      <c r="G12" s="1"/>
      <c r="I12" s="117"/>
      <c r="J12" s="107" t="s">
        <v>92</v>
      </c>
      <c r="K12" s="80">
        <f>D181</f>
        <v>238.88855631622692</v>
      </c>
      <c r="L12" s="80">
        <f>E181</f>
        <v>394.50606311782485</v>
      </c>
      <c r="M12" s="80">
        <f>F181</f>
        <v>635.17578975208596</v>
      </c>
      <c r="N12" s="80">
        <f>G181</f>
        <v>314.82179378275521</v>
      </c>
    </row>
    <row r="13" spans="1:14" x14ac:dyDescent="0.25">
      <c r="A13" s="26" t="s">
        <v>61</v>
      </c>
      <c r="B13" s="27"/>
      <c r="C13" s="28"/>
      <c r="D13" s="27"/>
      <c r="E13" s="27"/>
      <c r="F13" s="27"/>
      <c r="G13" s="29"/>
    </row>
    <row r="14" spans="1:14" x14ac:dyDescent="0.25">
      <c r="A14" s="7" t="s">
        <v>19</v>
      </c>
      <c r="B14" s="30">
        <v>1</v>
      </c>
      <c r="C14" s="9" t="s">
        <v>10</v>
      </c>
      <c r="D14" s="37">
        <f t="shared" ref="D14:G16" si="1">$B14</f>
        <v>1</v>
      </c>
      <c r="E14" s="37">
        <f t="shared" si="1"/>
        <v>1</v>
      </c>
      <c r="F14" s="37">
        <f t="shared" si="1"/>
        <v>1</v>
      </c>
      <c r="G14" s="38">
        <f t="shared" si="1"/>
        <v>1</v>
      </c>
    </row>
    <row r="15" spans="1:14" x14ac:dyDescent="0.25">
      <c r="A15" s="11" t="s">
        <v>20</v>
      </c>
      <c r="B15" s="30">
        <v>-84</v>
      </c>
      <c r="C15" s="9" t="s">
        <v>12</v>
      </c>
      <c r="D15" s="13">
        <f t="shared" si="1"/>
        <v>-84</v>
      </c>
      <c r="E15" s="13">
        <f t="shared" si="1"/>
        <v>-84</v>
      </c>
      <c r="F15" s="13">
        <f t="shared" si="1"/>
        <v>-84</v>
      </c>
      <c r="G15" s="15">
        <f t="shared" si="1"/>
        <v>-84</v>
      </c>
    </row>
    <row r="16" spans="1:14" x14ac:dyDescent="0.25">
      <c r="A16" s="11" t="s">
        <v>21</v>
      </c>
      <c r="B16" s="30">
        <v>0</v>
      </c>
      <c r="C16" s="9" t="s">
        <v>17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5">
        <f t="shared" si="1"/>
        <v>0</v>
      </c>
    </row>
    <row r="17" spans="1:7" ht="15.75" thickBot="1" x14ac:dyDescent="0.3">
      <c r="A17" s="17" t="s">
        <v>63</v>
      </c>
      <c r="B17" s="31"/>
      <c r="C17" s="19" t="s">
        <v>18</v>
      </c>
      <c r="D17" s="18">
        <f>D15-10*LOG(D14,10)-D16</f>
        <v>-84</v>
      </c>
      <c r="E17" s="18">
        <f>E15-10*LOG(E14,10)-E16</f>
        <v>-84</v>
      </c>
      <c r="F17" s="18">
        <f>F15-10*LOG(F14,10)-F16</f>
        <v>-84</v>
      </c>
      <c r="G17" s="32">
        <f>G15-10*LOG(G14,10)-G16</f>
        <v>-84</v>
      </c>
    </row>
    <row r="18" spans="1:7" ht="15.75" thickBot="1" x14ac:dyDescent="0.3">
      <c r="A18" s="20"/>
      <c r="B18" s="23"/>
      <c r="C18" s="22"/>
      <c r="D18" s="23"/>
      <c r="E18" s="24"/>
      <c r="F18" s="25"/>
      <c r="G18" s="1"/>
    </row>
    <row r="19" spans="1:7" x14ac:dyDescent="0.25">
      <c r="A19" s="26" t="s">
        <v>22</v>
      </c>
      <c r="B19" s="33"/>
      <c r="C19" s="34"/>
      <c r="D19" s="33"/>
      <c r="E19" s="33"/>
      <c r="F19" s="33"/>
      <c r="G19" s="29"/>
    </row>
    <row r="20" spans="1:7" x14ac:dyDescent="0.25">
      <c r="A20" s="11" t="s">
        <v>23</v>
      </c>
      <c r="B20" s="35"/>
      <c r="C20" s="36"/>
      <c r="D20" s="37">
        <v>2</v>
      </c>
      <c r="E20" s="37">
        <v>2</v>
      </c>
      <c r="F20" s="37">
        <v>2</v>
      </c>
      <c r="G20" s="38">
        <v>2</v>
      </c>
    </row>
    <row r="21" spans="1:7" x14ac:dyDescent="0.25">
      <c r="A21" s="11" t="s">
        <v>24</v>
      </c>
      <c r="B21" s="35"/>
      <c r="C21" s="36"/>
      <c r="D21" s="13">
        <v>64</v>
      </c>
      <c r="E21" s="13">
        <v>128</v>
      </c>
      <c r="F21" s="13">
        <v>256</v>
      </c>
      <c r="G21" s="15">
        <v>15</v>
      </c>
    </row>
    <row r="22" spans="1:7" x14ac:dyDescent="0.25">
      <c r="A22" s="11" t="s">
        <v>25</v>
      </c>
      <c r="B22" s="35"/>
      <c r="C22" s="36"/>
      <c r="D22" s="37">
        <v>3.8</v>
      </c>
      <c r="E22" s="37">
        <v>3.3</v>
      </c>
      <c r="F22" s="37">
        <v>2.8</v>
      </c>
      <c r="G22" s="38">
        <v>2.7</v>
      </c>
    </row>
    <row r="23" spans="1:7" x14ac:dyDescent="0.25">
      <c r="A23" s="11" t="s">
        <v>26</v>
      </c>
      <c r="B23" s="35"/>
      <c r="C23" s="36"/>
      <c r="D23" s="13">
        <v>128</v>
      </c>
      <c r="E23" s="13">
        <v>256</v>
      </c>
      <c r="F23" s="13">
        <v>1024</v>
      </c>
      <c r="G23" s="15">
        <v>1024</v>
      </c>
    </row>
    <row r="24" spans="1:7" ht="15.75" thickBot="1" x14ac:dyDescent="0.3">
      <c r="A24" s="39" t="s">
        <v>27</v>
      </c>
      <c r="B24" s="18"/>
      <c r="C24" s="19"/>
      <c r="D24" s="40">
        <v>4.3</v>
      </c>
      <c r="E24" s="40">
        <v>3.8</v>
      </c>
      <c r="F24" s="40">
        <v>3.3</v>
      </c>
      <c r="G24" s="41">
        <v>2.7</v>
      </c>
    </row>
    <row r="25" spans="1:7" ht="15.75" thickBot="1" x14ac:dyDescent="0.3">
      <c r="A25" s="1"/>
      <c r="B25" s="1"/>
      <c r="C25" s="1"/>
      <c r="D25" s="1"/>
      <c r="E25" s="1"/>
      <c r="F25" s="1"/>
      <c r="G25" s="1"/>
    </row>
    <row r="26" spans="1:7" x14ac:dyDescent="0.25">
      <c r="A26" s="26" t="s">
        <v>28</v>
      </c>
      <c r="B26" s="27"/>
      <c r="C26" s="28"/>
      <c r="D26" s="27"/>
      <c r="E26" s="27"/>
      <c r="F26" s="27"/>
      <c r="G26" s="29"/>
    </row>
    <row r="27" spans="1:7" x14ac:dyDescent="0.25">
      <c r="A27" s="11" t="s">
        <v>29</v>
      </c>
      <c r="B27" s="12">
        <v>6</v>
      </c>
      <c r="C27" s="9" t="s">
        <v>14</v>
      </c>
      <c r="D27" s="13">
        <f>$B$27</f>
        <v>6</v>
      </c>
      <c r="E27" s="13">
        <f>$B$27</f>
        <v>6</v>
      </c>
      <c r="F27" s="13">
        <f>$B$27</f>
        <v>6</v>
      </c>
      <c r="G27" s="15">
        <f>$B$27</f>
        <v>6</v>
      </c>
    </row>
    <row r="28" spans="1:7" x14ac:dyDescent="0.25">
      <c r="A28" s="7" t="s">
        <v>30</v>
      </c>
      <c r="B28" s="35"/>
      <c r="C28" s="36" t="s">
        <v>18</v>
      </c>
      <c r="D28" s="35">
        <f>D17-D27</f>
        <v>-90</v>
      </c>
      <c r="E28" s="35">
        <f>E17-E27</f>
        <v>-90</v>
      </c>
      <c r="F28" s="35">
        <f>F17-F27</f>
        <v>-90</v>
      </c>
      <c r="G28" s="42">
        <f>G17-G27</f>
        <v>-90</v>
      </c>
    </row>
    <row r="29" spans="1:7" x14ac:dyDescent="0.25">
      <c r="A29" s="11" t="s">
        <v>84</v>
      </c>
      <c r="B29" s="8"/>
      <c r="C29" s="9"/>
      <c r="D29" s="13"/>
      <c r="E29" s="13"/>
      <c r="F29" s="13"/>
      <c r="G29" s="15"/>
    </row>
    <row r="30" spans="1:7" x14ac:dyDescent="0.25">
      <c r="A30" s="43" t="s">
        <v>32</v>
      </c>
      <c r="B30" s="44"/>
      <c r="C30" s="9" t="s">
        <v>18</v>
      </c>
      <c r="D30" s="13">
        <f>D28-D10</f>
        <v>-98</v>
      </c>
      <c r="E30" s="13">
        <f>E28-E10</f>
        <v>-98</v>
      </c>
      <c r="F30" s="13">
        <f>F28-F10</f>
        <v>-98</v>
      </c>
      <c r="G30" s="15">
        <f>G28-G10</f>
        <v>-98</v>
      </c>
    </row>
    <row r="31" spans="1:7" x14ac:dyDescent="0.25">
      <c r="A31" s="7" t="s">
        <v>39</v>
      </c>
      <c r="B31" s="13"/>
      <c r="C31" s="47" t="s">
        <v>14</v>
      </c>
      <c r="D31" s="35">
        <f>-D30+D11</f>
        <v>90</v>
      </c>
      <c r="E31" s="35">
        <f>-E30+E11</f>
        <v>90</v>
      </c>
      <c r="F31" s="35">
        <f>-F30+F11</f>
        <v>90</v>
      </c>
      <c r="G31" s="42">
        <f>-G30+G11</f>
        <v>90</v>
      </c>
    </row>
    <row r="32" spans="1:7" x14ac:dyDescent="0.25">
      <c r="A32" s="11" t="s">
        <v>33</v>
      </c>
      <c r="B32" s="8"/>
      <c r="C32" s="48" t="s">
        <v>14</v>
      </c>
      <c r="D32" s="13">
        <f>-10*D20*LOG(0.3/(4*PI()*D21*$B$3),10)</f>
        <v>83.908488987370035</v>
      </c>
      <c r="E32" s="13">
        <f>-10*E20*LOG(0.3/(4*PI()*E21*$B$3),10)</f>
        <v>89.929088900649646</v>
      </c>
      <c r="F32" s="13">
        <f>-10*F20*LOG(0.3/(4*PI()*F21*$B$3),10)</f>
        <v>95.949688813929271</v>
      </c>
      <c r="G32" s="15">
        <f>-10*G20*LOG(0.3/(4*PI()*G21*$B$3),10)</f>
        <v>71.306714688805911</v>
      </c>
    </row>
    <row r="33" spans="1:7" x14ac:dyDescent="0.25">
      <c r="A33" s="11" t="s">
        <v>41</v>
      </c>
      <c r="B33" s="8"/>
      <c r="C33" s="48" t="s">
        <v>14</v>
      </c>
      <c r="D33" s="13">
        <f>-D31+D32</f>
        <v>-6.0915110126299652</v>
      </c>
      <c r="E33" s="13">
        <f>-E31+E32</f>
        <v>-7.0911099350354334E-2</v>
      </c>
      <c r="F33" s="13">
        <f>-F31+F32</f>
        <v>5.9496888139292707</v>
      </c>
      <c r="G33" s="15">
        <f>-G31+G32</f>
        <v>-18.693285311194089</v>
      </c>
    </row>
    <row r="34" spans="1:7" x14ac:dyDescent="0.25">
      <c r="A34" s="11" t="s">
        <v>34</v>
      </c>
      <c r="B34" s="8"/>
      <c r="C34" s="48" t="s">
        <v>14</v>
      </c>
      <c r="D34" s="13">
        <f>D32+10*D22*LOG(D23/D21,10)</f>
        <v>95.347628822601322</v>
      </c>
      <c r="E34" s="13">
        <f>E32+10*E22*LOG(E23/E21,10)</f>
        <v>99.863078757561027</v>
      </c>
      <c r="F34" s="13">
        <f>F32+10*F22*LOG(F23/F21,10)</f>
        <v>112.80736857111222</v>
      </c>
      <c r="G34" s="15">
        <f>G32+10*G22*LOG(G23/G21,10)</f>
        <v>120.83034952357744</v>
      </c>
    </row>
    <row r="35" spans="1:7" x14ac:dyDescent="0.25">
      <c r="A35" s="11" t="s">
        <v>41</v>
      </c>
      <c r="B35" s="8"/>
      <c r="C35" s="48" t="s">
        <v>14</v>
      </c>
      <c r="D35" s="13">
        <f>-D31+D34</f>
        <v>5.3476288226013224</v>
      </c>
      <c r="E35" s="13">
        <f>-E31+E34</f>
        <v>9.863078757561027</v>
      </c>
      <c r="F35" s="13">
        <f>-F31+F34</f>
        <v>22.807368571112221</v>
      </c>
      <c r="G35" s="15">
        <f>-G31+G34</f>
        <v>30.830349523577439</v>
      </c>
    </row>
    <row r="36" spans="1:7" ht="18" x14ac:dyDescent="0.25">
      <c r="A36" s="7" t="s">
        <v>81</v>
      </c>
      <c r="B36" s="44"/>
      <c r="C36" s="47" t="s">
        <v>14</v>
      </c>
      <c r="D36" s="56">
        <f>IF(D35&lt;0,D$23*POWER(10,-D35/(10*D$24)),IF(D33&lt;0,D$21*POWER(10,-D33/(10*D$22)),0.3*POWER(10,D31/(10*D$20))/(4*PI()*$B$3)))</f>
        <v>92.572692476952355</v>
      </c>
      <c r="E36" s="56">
        <f>IF(E35&lt;0,E$23*POWER(10,-E35/(10*E$24)),IF(E33&lt;0,E$21*POWER(10,-E33/(10*E$22)),0.3*POWER(10,E31/(10*E$20))/(4*PI()*$B$3)))</f>
        <v>128.63489336790167</v>
      </c>
      <c r="F36" s="56">
        <f>IF(F35&lt;0,F$23*POWER(10,-F35/(10*F$24)),IF(F33&lt;0,F$21*POWER(10,-F33/(10*F$22)),0.3*POWER(10,F31/(10*F$20))/(4*PI()*$B$3)))</f>
        <v>129.04926180637722</v>
      </c>
      <c r="G36" s="57">
        <f>IF(G35&lt;0,G$23*POWER(10,-G35/(10*G$24)),IF(G33&lt;0,G$21*POWER(10,-G33/(10*G$22)),0.3*POWER(10,G31/(10*G$20))/(4*PI()*$B$3)))</f>
        <v>73.864397459699475</v>
      </c>
    </row>
    <row r="37" spans="1:7" x14ac:dyDescent="0.25">
      <c r="A37" s="11" t="s">
        <v>82</v>
      </c>
      <c r="B37" s="8"/>
      <c r="C37" s="9"/>
      <c r="D37" s="13"/>
      <c r="E37" s="13"/>
      <c r="F37" s="13"/>
      <c r="G37" s="15"/>
    </row>
    <row r="38" spans="1:7" x14ac:dyDescent="0.25">
      <c r="A38" s="11" t="s">
        <v>40</v>
      </c>
      <c r="B38" s="16">
        <v>12</v>
      </c>
      <c r="C38" s="48" t="s">
        <v>14</v>
      </c>
      <c r="D38" s="13">
        <f>$B38</f>
        <v>12</v>
      </c>
      <c r="E38" s="13">
        <f>$B38</f>
        <v>12</v>
      </c>
      <c r="F38" s="13">
        <f>$B38</f>
        <v>12</v>
      </c>
      <c r="G38" s="15">
        <f>$B38</f>
        <v>12</v>
      </c>
    </row>
    <row r="39" spans="1:7" x14ac:dyDescent="0.25">
      <c r="A39" s="43" t="s">
        <v>32</v>
      </c>
      <c r="B39" s="8"/>
      <c r="C39" s="48" t="s">
        <v>18</v>
      </c>
      <c r="D39" s="13">
        <f>D30+D38</f>
        <v>-86</v>
      </c>
      <c r="E39" s="13">
        <f>E30+E38</f>
        <v>-86</v>
      </c>
      <c r="F39" s="13">
        <f>F30+F38</f>
        <v>-86</v>
      </c>
      <c r="G39" s="15">
        <f>G30+G38</f>
        <v>-86</v>
      </c>
    </row>
    <row r="40" spans="1:7" x14ac:dyDescent="0.25">
      <c r="A40" s="7" t="s">
        <v>39</v>
      </c>
      <c r="B40" s="45"/>
      <c r="C40" s="47" t="s">
        <v>14</v>
      </c>
      <c r="D40" s="35">
        <f>-D39+D11</f>
        <v>78</v>
      </c>
      <c r="E40" s="35">
        <f>-E39+E11</f>
        <v>78</v>
      </c>
      <c r="F40" s="35">
        <f>-F39+F11</f>
        <v>78</v>
      </c>
      <c r="G40" s="42">
        <f>-G39+G11</f>
        <v>78</v>
      </c>
    </row>
    <row r="41" spans="1:7" x14ac:dyDescent="0.25">
      <c r="A41" s="11" t="s">
        <v>33</v>
      </c>
      <c r="B41" s="8"/>
      <c r="C41" s="48" t="s">
        <v>14</v>
      </c>
      <c r="D41" s="13">
        <f>-10*D$20*LOG(0.3/(4*PI()*D$21*$B$3),10)</f>
        <v>83.908488987370035</v>
      </c>
      <c r="E41" s="13">
        <f>-10*E$20*LOG(0.3/(4*PI()*E$21*$B$3),10)</f>
        <v>89.929088900649646</v>
      </c>
      <c r="F41" s="13">
        <f>-10*F$20*LOG(0.3/(4*PI()*F$21*$B$3),10)</f>
        <v>95.949688813929271</v>
      </c>
      <c r="G41" s="15">
        <f>-10*G$20*LOG(0.3/(4*PI()*G$21*$B$3),10)</f>
        <v>71.306714688805911</v>
      </c>
    </row>
    <row r="42" spans="1:7" x14ac:dyDescent="0.25">
      <c r="A42" s="11" t="s">
        <v>41</v>
      </c>
      <c r="B42" s="8"/>
      <c r="C42" s="48" t="s">
        <v>14</v>
      </c>
      <c r="D42" s="13">
        <f>-D40+D41</f>
        <v>5.9084889873700348</v>
      </c>
      <c r="E42" s="13">
        <f>-E40+E41</f>
        <v>11.929088900649646</v>
      </c>
      <c r="F42" s="13">
        <f>-F40+F41</f>
        <v>17.949688813929271</v>
      </c>
      <c r="G42" s="15">
        <f>-G40+G41</f>
        <v>-6.6932853111940886</v>
      </c>
    </row>
    <row r="43" spans="1:7" x14ac:dyDescent="0.25">
      <c r="A43" s="11" t="s">
        <v>34</v>
      </c>
      <c r="B43" s="8"/>
      <c r="C43" s="48" t="s">
        <v>14</v>
      </c>
      <c r="D43" s="13">
        <f>D41+10*D$22*LOG(D$23/D$21,10)</f>
        <v>95.347628822601322</v>
      </c>
      <c r="E43" s="13">
        <f>E41+10*E$22*LOG(E$23/E$21,10)</f>
        <v>99.863078757561027</v>
      </c>
      <c r="F43" s="13">
        <f>F41+10*F$22*LOG(F$23/F$21,10)</f>
        <v>112.80736857111222</v>
      </c>
      <c r="G43" s="15">
        <f>G41+10*G$22*LOG(G$23/G$21,10)</f>
        <v>120.83034952357744</v>
      </c>
    </row>
    <row r="44" spans="1:7" x14ac:dyDescent="0.25">
      <c r="A44" s="11" t="s">
        <v>41</v>
      </c>
      <c r="B44" s="8"/>
      <c r="C44" s="48" t="s">
        <v>14</v>
      </c>
      <c r="D44" s="13">
        <f>-D40+D43</f>
        <v>17.347628822601322</v>
      </c>
      <c r="E44" s="13">
        <f>-E40+E43</f>
        <v>21.863078757561027</v>
      </c>
      <c r="F44" s="13">
        <f>-F40+F43</f>
        <v>34.807368571112221</v>
      </c>
      <c r="G44" s="15">
        <f>-G40+G43</f>
        <v>42.830349523577439</v>
      </c>
    </row>
    <row r="45" spans="1:7" ht="18.75" thickBot="1" x14ac:dyDescent="0.3">
      <c r="A45" s="17" t="s">
        <v>83</v>
      </c>
      <c r="B45" s="46"/>
      <c r="C45" s="19" t="s">
        <v>38</v>
      </c>
      <c r="D45" s="58">
        <f>IF(D44&lt;0,D$23*POWER(10,-D44/(10*D$24)),IF(D42&lt;0,D$21*POWER(10,-D42/(10*D$22)),0.3*POWER(10,D40/(10*D$20))/(4*PI()*$B$3)))</f>
        <v>32.415708972776592</v>
      </c>
      <c r="E45" s="58">
        <f>IF(E44&lt;0,E$23*POWER(10,-E44/(10*E$24)),IF(E42&lt;0,E$21*POWER(10,-E42/(10*E$22)),0.3*POWER(10,E40/(10*E$20))/(4*PI()*$B$3)))</f>
        <v>32.415708972776592</v>
      </c>
      <c r="F45" s="58">
        <f>IF(F44&lt;0,F$23*POWER(10,-F44/(10*F$24)),IF(F42&lt;0,F$21*POWER(10,-F42/(10*F$22)),0.3*POWER(10,F40/(10*F$20))/(4*PI()*$B$3)))</f>
        <v>32.415708972776592</v>
      </c>
      <c r="G45" s="59">
        <f>IF(G44&lt;0,G$23*POWER(10,-G44/(10*G$24)),IF(G42&lt;0,G$21*POWER(10,-G42/(10*G$22)),0.3*POWER(10,G40/(10*G$20))/(4*PI()*$B$3)))</f>
        <v>26.54548808593637</v>
      </c>
    </row>
    <row r="46" spans="1:7" ht="18" x14ac:dyDescent="0.25">
      <c r="A46" s="51"/>
      <c r="B46" s="52"/>
      <c r="C46" s="53"/>
      <c r="D46" s="54"/>
      <c r="E46" s="54"/>
      <c r="F46" s="54"/>
      <c r="G46" s="54"/>
    </row>
    <row r="47" spans="1:7" x14ac:dyDescent="0.25">
      <c r="A47" s="51" t="s">
        <v>47</v>
      </c>
    </row>
    <row r="48" spans="1:7" ht="15.75" thickBot="1" x14ac:dyDescent="0.3">
      <c r="A48" s="1" t="s">
        <v>0</v>
      </c>
      <c r="B48" s="1">
        <v>5.85</v>
      </c>
      <c r="C48" s="1"/>
      <c r="D48" s="1" t="s">
        <v>1</v>
      </c>
      <c r="E48" s="1">
        <f>300000000/B48/10^9</f>
        <v>5.1282051282051287E-2</v>
      </c>
      <c r="F48" s="1"/>
      <c r="G48" s="1"/>
    </row>
    <row r="49" spans="1:7" x14ac:dyDescent="0.25">
      <c r="A49" s="2" t="s">
        <v>2</v>
      </c>
      <c r="B49" s="3" t="s">
        <v>3</v>
      </c>
      <c r="C49" s="3" t="s">
        <v>4</v>
      </c>
      <c r="D49" s="4" t="s">
        <v>5</v>
      </c>
      <c r="E49" s="4" t="s">
        <v>6</v>
      </c>
      <c r="F49" s="5" t="s">
        <v>7</v>
      </c>
      <c r="G49" s="6" t="s">
        <v>8</v>
      </c>
    </row>
    <row r="50" spans="1:7" x14ac:dyDescent="0.25">
      <c r="A50" s="7" t="s">
        <v>80</v>
      </c>
      <c r="B50" s="8"/>
      <c r="C50" s="9"/>
      <c r="D50" s="9"/>
      <c r="E50" s="9"/>
      <c r="F50" s="9"/>
      <c r="G50" s="10"/>
    </row>
    <row r="51" spans="1:7" x14ac:dyDescent="0.25">
      <c r="A51" s="11" t="s">
        <v>9</v>
      </c>
      <c r="B51" s="12">
        <v>10</v>
      </c>
      <c r="C51" s="9" t="s">
        <v>10</v>
      </c>
      <c r="D51" s="13">
        <f>B51</f>
        <v>10</v>
      </c>
      <c r="E51" s="13">
        <f>D51</f>
        <v>10</v>
      </c>
      <c r="F51" s="13">
        <f>E51</f>
        <v>10</v>
      </c>
      <c r="G51" s="49">
        <f>F51</f>
        <v>10</v>
      </c>
    </row>
    <row r="52" spans="1:7" x14ac:dyDescent="0.25">
      <c r="A52" s="11" t="s">
        <v>11</v>
      </c>
      <c r="B52" s="12">
        <v>33</v>
      </c>
      <c r="C52" s="9" t="s">
        <v>12</v>
      </c>
      <c r="D52" s="13">
        <f>$B52</f>
        <v>33</v>
      </c>
      <c r="E52" s="13">
        <f>$B52</f>
        <v>33</v>
      </c>
      <c r="F52" s="13">
        <f>$B52</f>
        <v>33</v>
      </c>
      <c r="G52" s="15">
        <f>$B52</f>
        <v>33</v>
      </c>
    </row>
    <row r="53" spans="1:7" x14ac:dyDescent="0.25">
      <c r="A53" s="11" t="s">
        <v>13</v>
      </c>
      <c r="B53" s="12">
        <v>8</v>
      </c>
      <c r="C53" s="9" t="s">
        <v>14</v>
      </c>
      <c r="D53" s="13">
        <f>$B53</f>
        <v>8</v>
      </c>
      <c r="E53" s="13">
        <f t="shared" ref="E53:G54" si="2">$B53</f>
        <v>8</v>
      </c>
      <c r="F53" s="13">
        <f t="shared" si="2"/>
        <v>8</v>
      </c>
      <c r="G53" s="15">
        <f t="shared" si="2"/>
        <v>8</v>
      </c>
    </row>
    <row r="54" spans="1:7" x14ac:dyDescent="0.25">
      <c r="A54" s="11" t="s">
        <v>15</v>
      </c>
      <c r="B54" s="12">
        <v>15</v>
      </c>
      <c r="C54" s="9" t="s">
        <v>14</v>
      </c>
      <c r="D54" s="13">
        <f>$B54</f>
        <v>15</v>
      </c>
      <c r="E54" s="13">
        <f t="shared" si="2"/>
        <v>15</v>
      </c>
      <c r="F54" s="13">
        <f t="shared" si="2"/>
        <v>15</v>
      </c>
      <c r="G54" s="15">
        <f t="shared" si="2"/>
        <v>15</v>
      </c>
    </row>
    <row r="55" spans="1:7" x14ac:dyDescent="0.25">
      <c r="A55" s="11" t="s">
        <v>16</v>
      </c>
      <c r="B55" s="16">
        <v>8</v>
      </c>
      <c r="C55" s="9" t="s">
        <v>17</v>
      </c>
      <c r="D55" s="13">
        <f>B55</f>
        <v>8</v>
      </c>
      <c r="E55" s="13">
        <f>D55</f>
        <v>8</v>
      </c>
      <c r="F55" s="13">
        <f>E55</f>
        <v>8</v>
      </c>
      <c r="G55" s="15">
        <f>F55</f>
        <v>8</v>
      </c>
    </row>
    <row r="56" spans="1:7" ht="15.75" thickBot="1" x14ac:dyDescent="0.3">
      <c r="A56" s="17" t="s">
        <v>139</v>
      </c>
      <c r="B56" s="18"/>
      <c r="C56" s="19" t="s">
        <v>18</v>
      </c>
      <c r="D56" s="18">
        <f>D52-SUM(D53:D55)</f>
        <v>2</v>
      </c>
      <c r="E56" s="18">
        <f t="shared" ref="E56:G56" si="3">E52-SUM(E53:E55)</f>
        <v>2</v>
      </c>
      <c r="F56" s="18">
        <f t="shared" si="3"/>
        <v>2</v>
      </c>
      <c r="G56" s="32">
        <f t="shared" si="3"/>
        <v>2</v>
      </c>
    </row>
    <row r="57" spans="1:7" ht="15.75" thickBot="1" x14ac:dyDescent="0.3">
      <c r="A57" s="20"/>
      <c r="B57" s="21"/>
      <c r="C57" s="22"/>
      <c r="D57" s="23"/>
      <c r="E57" s="24"/>
      <c r="F57" s="25"/>
      <c r="G57" s="1"/>
    </row>
    <row r="58" spans="1:7" x14ac:dyDescent="0.25">
      <c r="A58" s="26" t="s">
        <v>60</v>
      </c>
      <c r="B58" s="27"/>
      <c r="C58" s="28"/>
      <c r="D58" s="27"/>
      <c r="E58" s="27"/>
      <c r="F58" s="27"/>
      <c r="G58" s="29"/>
    </row>
    <row r="59" spans="1:7" x14ac:dyDescent="0.25">
      <c r="A59" s="7" t="s">
        <v>19</v>
      </c>
      <c r="B59" s="30">
        <v>20</v>
      </c>
      <c r="C59" s="9" t="s">
        <v>10</v>
      </c>
      <c r="D59" s="13">
        <f t="shared" ref="D59:G61" si="4">$B59</f>
        <v>20</v>
      </c>
      <c r="E59" s="13">
        <f t="shared" si="4"/>
        <v>20</v>
      </c>
      <c r="F59" s="13">
        <f t="shared" si="4"/>
        <v>20</v>
      </c>
      <c r="G59" s="15">
        <f t="shared" si="4"/>
        <v>20</v>
      </c>
    </row>
    <row r="60" spans="1:7" x14ac:dyDescent="0.25">
      <c r="A60" s="11" t="s">
        <v>20</v>
      </c>
      <c r="B60" s="30">
        <v>-88</v>
      </c>
      <c r="C60" s="9" t="s">
        <v>12</v>
      </c>
      <c r="D60" s="13">
        <f t="shared" si="4"/>
        <v>-88</v>
      </c>
      <c r="E60" s="13">
        <f t="shared" si="4"/>
        <v>-88</v>
      </c>
      <c r="F60" s="13">
        <f t="shared" si="4"/>
        <v>-88</v>
      </c>
      <c r="G60" s="15">
        <f t="shared" si="4"/>
        <v>-88</v>
      </c>
    </row>
    <row r="61" spans="1:7" x14ac:dyDescent="0.25">
      <c r="A61" s="11" t="s">
        <v>21</v>
      </c>
      <c r="B61" s="30">
        <v>0</v>
      </c>
      <c r="C61" s="9" t="s">
        <v>17</v>
      </c>
      <c r="D61" s="13">
        <f t="shared" si="4"/>
        <v>0</v>
      </c>
      <c r="E61" s="13">
        <f t="shared" si="4"/>
        <v>0</v>
      </c>
      <c r="F61" s="13">
        <f t="shared" si="4"/>
        <v>0</v>
      </c>
      <c r="G61" s="15">
        <f t="shared" si="4"/>
        <v>0</v>
      </c>
    </row>
    <row r="62" spans="1:7" ht="15.75" thickBot="1" x14ac:dyDescent="0.3">
      <c r="A62" s="17" t="s">
        <v>63</v>
      </c>
      <c r="B62" s="31"/>
      <c r="C62" s="19" t="s">
        <v>18</v>
      </c>
      <c r="D62" s="18">
        <f>D60-D61</f>
        <v>-88</v>
      </c>
      <c r="E62" s="18">
        <f t="shared" ref="E62:G62" si="5">E60-E61</f>
        <v>-88</v>
      </c>
      <c r="F62" s="18">
        <f t="shared" si="5"/>
        <v>-88</v>
      </c>
      <c r="G62" s="32">
        <f t="shared" si="5"/>
        <v>-88</v>
      </c>
    </row>
    <row r="63" spans="1:7" ht="15.75" thickBot="1" x14ac:dyDescent="0.3">
      <c r="A63" s="20"/>
      <c r="B63" s="23"/>
      <c r="C63" s="22"/>
      <c r="D63" s="23"/>
      <c r="E63" s="24"/>
      <c r="F63" s="25"/>
      <c r="G63" s="1"/>
    </row>
    <row r="64" spans="1:7" x14ac:dyDescent="0.25">
      <c r="A64" s="26" t="s">
        <v>22</v>
      </c>
      <c r="B64" s="33"/>
      <c r="C64" s="34"/>
      <c r="D64" s="33"/>
      <c r="E64" s="33"/>
      <c r="F64" s="33"/>
      <c r="G64" s="29"/>
    </row>
    <row r="65" spans="1:7" x14ac:dyDescent="0.25">
      <c r="A65" s="11" t="s">
        <v>23</v>
      </c>
      <c r="B65" s="35"/>
      <c r="C65" s="36"/>
      <c r="D65" s="37">
        <v>2</v>
      </c>
      <c r="E65" s="37">
        <v>2</v>
      </c>
      <c r="F65" s="37">
        <v>2</v>
      </c>
      <c r="G65" s="38">
        <v>2</v>
      </c>
    </row>
    <row r="66" spans="1:7" x14ac:dyDescent="0.25">
      <c r="A66" s="11" t="s">
        <v>24</v>
      </c>
      <c r="B66" s="35"/>
      <c r="C66" s="36"/>
      <c r="D66" s="13">
        <v>64</v>
      </c>
      <c r="E66" s="13">
        <v>128</v>
      </c>
      <c r="F66" s="13">
        <v>256</v>
      </c>
      <c r="G66" s="15">
        <v>15</v>
      </c>
    </row>
    <row r="67" spans="1:7" x14ac:dyDescent="0.25">
      <c r="A67" s="11" t="s">
        <v>25</v>
      </c>
      <c r="B67" s="35"/>
      <c r="C67" s="36"/>
      <c r="D67" s="37">
        <v>3.8</v>
      </c>
      <c r="E67" s="37">
        <v>3.3</v>
      </c>
      <c r="F67" s="37">
        <v>2.8</v>
      </c>
      <c r="G67" s="38">
        <v>2.7</v>
      </c>
    </row>
    <row r="68" spans="1:7" x14ac:dyDescent="0.25">
      <c r="A68" s="11" t="s">
        <v>26</v>
      </c>
      <c r="B68" s="35"/>
      <c r="C68" s="36"/>
      <c r="D68" s="13">
        <v>128</v>
      </c>
      <c r="E68" s="13">
        <v>256</v>
      </c>
      <c r="F68" s="13">
        <v>1024</v>
      </c>
      <c r="G68" s="15">
        <v>1024</v>
      </c>
    </row>
    <row r="69" spans="1:7" ht="15.75" thickBot="1" x14ac:dyDescent="0.3">
      <c r="A69" s="39" t="s">
        <v>27</v>
      </c>
      <c r="B69" s="18"/>
      <c r="C69" s="19"/>
      <c r="D69" s="40">
        <v>4.3</v>
      </c>
      <c r="E69" s="40">
        <v>3.8</v>
      </c>
      <c r="F69" s="40">
        <v>3.3</v>
      </c>
      <c r="G69" s="41">
        <v>2.7</v>
      </c>
    </row>
    <row r="70" spans="1:7" ht="15.75" thickBot="1" x14ac:dyDescent="0.3">
      <c r="A70" s="1"/>
      <c r="B70" s="1"/>
      <c r="C70" s="1"/>
      <c r="D70" s="1"/>
      <c r="E70" s="1"/>
      <c r="F70" s="1"/>
      <c r="G70" s="1"/>
    </row>
    <row r="71" spans="1:7" x14ac:dyDescent="0.25">
      <c r="A71" s="26" t="s">
        <v>28</v>
      </c>
      <c r="B71" s="27"/>
      <c r="C71" s="28"/>
      <c r="D71" s="27"/>
      <c r="E71" s="27"/>
      <c r="F71" s="27"/>
      <c r="G71" s="29"/>
    </row>
    <row r="72" spans="1:7" x14ac:dyDescent="0.25">
      <c r="A72" s="11" t="s">
        <v>29</v>
      </c>
      <c r="B72" s="12">
        <v>6</v>
      </c>
      <c r="C72" s="9" t="s">
        <v>14</v>
      </c>
      <c r="D72" s="13">
        <f>$B$27</f>
        <v>6</v>
      </c>
      <c r="E72" s="13">
        <f>$B$27</f>
        <v>6</v>
      </c>
      <c r="F72" s="13">
        <f>$B$27</f>
        <v>6</v>
      </c>
      <c r="G72" s="15">
        <f>$B$27</f>
        <v>6</v>
      </c>
    </row>
    <row r="73" spans="1:7" x14ac:dyDescent="0.25">
      <c r="A73" s="7" t="s">
        <v>30</v>
      </c>
      <c r="B73" s="35"/>
      <c r="C73" s="36" t="s">
        <v>18</v>
      </c>
      <c r="D73" s="35">
        <f>D62-D72</f>
        <v>-94</v>
      </c>
      <c r="E73" s="35">
        <f>E62-E72</f>
        <v>-94</v>
      </c>
      <c r="F73" s="35">
        <f>F62-F72</f>
        <v>-94</v>
      </c>
      <c r="G73" s="42">
        <f>G62-G72</f>
        <v>-94</v>
      </c>
    </row>
    <row r="74" spans="1:7" x14ac:dyDescent="0.25">
      <c r="A74" s="11" t="s">
        <v>84</v>
      </c>
      <c r="B74" s="8"/>
      <c r="C74" s="9"/>
      <c r="D74" s="13"/>
      <c r="E74" s="13"/>
      <c r="F74" s="13"/>
      <c r="G74" s="15"/>
    </row>
    <row r="75" spans="1:7" x14ac:dyDescent="0.25">
      <c r="A75" s="43" t="s">
        <v>32</v>
      </c>
      <c r="B75" s="44"/>
      <c r="C75" s="9" t="s">
        <v>18</v>
      </c>
      <c r="D75" s="13">
        <f>D73-D55</f>
        <v>-102</v>
      </c>
      <c r="E75" s="13">
        <f>E73-E55</f>
        <v>-102</v>
      </c>
      <c r="F75" s="13">
        <f>F73-F55</f>
        <v>-102</v>
      </c>
      <c r="G75" s="15">
        <f>G73-G55</f>
        <v>-102</v>
      </c>
    </row>
    <row r="76" spans="1:7" x14ac:dyDescent="0.25">
      <c r="A76" s="7" t="s">
        <v>39</v>
      </c>
      <c r="B76" s="13"/>
      <c r="C76" s="47" t="s">
        <v>14</v>
      </c>
      <c r="D76" s="35">
        <f>-D75+D56</f>
        <v>104</v>
      </c>
      <c r="E76" s="35">
        <f>-E75+E56</f>
        <v>104</v>
      </c>
      <c r="F76" s="35">
        <f>-F75+F56</f>
        <v>104</v>
      </c>
      <c r="G76" s="42">
        <f>-G75+G56</f>
        <v>104</v>
      </c>
    </row>
    <row r="77" spans="1:7" x14ac:dyDescent="0.25">
      <c r="A77" s="11" t="s">
        <v>33</v>
      </c>
      <c r="B77" s="8"/>
      <c r="C77" s="9"/>
      <c r="D77" s="13">
        <f>-10*D65*LOG(0.3/(4*PI()*D66*$B$3),10)</f>
        <v>83.908488987370035</v>
      </c>
      <c r="E77" s="13">
        <f>-10*E65*LOG(0.3/(4*PI()*E66*$B$3),10)</f>
        <v>89.929088900649646</v>
      </c>
      <c r="F77" s="13">
        <f>-10*F65*LOG(0.3/(4*PI()*F66*$B$3),10)</f>
        <v>95.949688813929271</v>
      </c>
      <c r="G77" s="15">
        <f>-10*G65*LOG(0.3/(4*PI()*G66*$B$3),10)</f>
        <v>71.306714688805911</v>
      </c>
    </row>
    <row r="78" spans="1:7" x14ac:dyDescent="0.25">
      <c r="A78" s="11" t="s">
        <v>41</v>
      </c>
      <c r="B78" s="8"/>
      <c r="C78" s="48" t="s">
        <v>14</v>
      </c>
      <c r="D78" s="13">
        <f>-D76+D77</f>
        <v>-20.091511012629965</v>
      </c>
      <c r="E78" s="13">
        <f>-E76+E77</f>
        <v>-14.070911099350354</v>
      </c>
      <c r="F78" s="13">
        <f>-F76+F77</f>
        <v>-8.0503111860707293</v>
      </c>
      <c r="G78" s="15">
        <f>-G76+G77</f>
        <v>-32.693285311194089</v>
      </c>
    </row>
    <row r="79" spans="1:7" x14ac:dyDescent="0.25">
      <c r="A79" s="11" t="s">
        <v>34</v>
      </c>
      <c r="B79" s="8"/>
      <c r="C79" s="9"/>
      <c r="D79" s="13">
        <f>D77+10*D67*LOG(D68/D66,10)</f>
        <v>95.347628822601322</v>
      </c>
      <c r="E79" s="13">
        <f>E77+10*E67*LOG(E68/E66,10)</f>
        <v>99.863078757561027</v>
      </c>
      <c r="F79" s="13">
        <f>F77+10*F67*LOG(F68/F66,10)</f>
        <v>112.80736857111222</v>
      </c>
      <c r="G79" s="15">
        <f>G77+10*G67*LOG(G68/G66,10)</f>
        <v>120.83034952357744</v>
      </c>
    </row>
    <row r="80" spans="1:7" x14ac:dyDescent="0.25">
      <c r="A80" s="11" t="s">
        <v>41</v>
      </c>
      <c r="B80" s="8"/>
      <c r="C80" s="48" t="s">
        <v>14</v>
      </c>
      <c r="D80" s="13">
        <f>-D76+D79</f>
        <v>-8.6523711773986776</v>
      </c>
      <c r="E80" s="13">
        <f>-E76+E79</f>
        <v>-4.136921242438973</v>
      </c>
      <c r="F80" s="13">
        <f>-F76+F79</f>
        <v>8.8073685711122209</v>
      </c>
      <c r="G80" s="15">
        <f>-G76+G79</f>
        <v>16.830349523577439</v>
      </c>
    </row>
    <row r="81" spans="1:7" ht="18" x14ac:dyDescent="0.25">
      <c r="A81" s="7" t="s">
        <v>81</v>
      </c>
      <c r="B81" s="44"/>
      <c r="C81" s="47" t="s">
        <v>14</v>
      </c>
      <c r="D81" s="56">
        <f>IF(D80&lt;0,D$23*POWER(10,-D80/(10*D$24)),IF(D78&lt;0,D$21*POWER(10,-D78/(10*D$22)),0.3*POWER(10,D76/(10*D$20))/(4*PI()*$B$3)))</f>
        <v>203.43604494142537</v>
      </c>
      <c r="E81" s="56">
        <f>IF(E80&lt;0,E$23*POWER(10,-E80/(10*E$24)),IF(E78&lt;0,E$21*POWER(10,-E78/(10*E$22)),0.3*POWER(10,E76/(10*E$20))/(4*PI()*$B$3)))</f>
        <v>328.93214247948202</v>
      </c>
      <c r="F81" s="56">
        <f>IF(F80&lt;0,F$23*POWER(10,-F80/(10*F$24)),IF(F78&lt;0,F$21*POWER(10,-F78/(10*F$22)),0.3*POWER(10,F76/(10*F$20))/(4*PI()*$B$3)))</f>
        <v>496.30777537715801</v>
      </c>
      <c r="G81" s="57">
        <f>IF(G80&lt;0,G$23*POWER(10,-G80/(10*G$24)),IF(G78&lt;0,G$21*POWER(10,-G78/(10*G$22)),0.3*POWER(10,G76/(10*G$20))/(4*PI()*$B$3)))</f>
        <v>243.75508144251432</v>
      </c>
    </row>
    <row r="82" spans="1:7" x14ac:dyDescent="0.25">
      <c r="A82" s="11" t="s">
        <v>82</v>
      </c>
      <c r="B82" s="8"/>
      <c r="C82" s="9"/>
      <c r="D82" s="13"/>
      <c r="E82" s="13"/>
      <c r="F82" s="13"/>
      <c r="G82" s="15"/>
    </row>
    <row r="83" spans="1:7" x14ac:dyDescent="0.25">
      <c r="A83" s="11" t="s">
        <v>40</v>
      </c>
      <c r="B83" s="16">
        <v>12</v>
      </c>
      <c r="C83" s="48" t="s">
        <v>14</v>
      </c>
      <c r="D83" s="13">
        <f>$B83</f>
        <v>12</v>
      </c>
      <c r="E83" s="13">
        <f>$B83</f>
        <v>12</v>
      </c>
      <c r="F83" s="13">
        <f>$B83</f>
        <v>12</v>
      </c>
      <c r="G83" s="15">
        <f>$B83</f>
        <v>12</v>
      </c>
    </row>
    <row r="84" spans="1:7" x14ac:dyDescent="0.25">
      <c r="A84" s="43" t="s">
        <v>32</v>
      </c>
      <c r="B84" s="8"/>
      <c r="C84" s="48" t="s">
        <v>18</v>
      </c>
      <c r="D84" s="13">
        <f>D75+D83</f>
        <v>-90</v>
      </c>
      <c r="E84" s="13">
        <f>E75+E83</f>
        <v>-90</v>
      </c>
      <c r="F84" s="13">
        <f>F75+F83</f>
        <v>-90</v>
      </c>
      <c r="G84" s="15">
        <f>G75+G83</f>
        <v>-90</v>
      </c>
    </row>
    <row r="85" spans="1:7" x14ac:dyDescent="0.25">
      <c r="A85" s="7" t="s">
        <v>39</v>
      </c>
      <c r="B85" s="45"/>
      <c r="C85" s="47" t="s">
        <v>14</v>
      </c>
      <c r="D85" s="35">
        <f>-D84+D56</f>
        <v>92</v>
      </c>
      <c r="E85" s="35">
        <f>-E84+E56</f>
        <v>92</v>
      </c>
      <c r="F85" s="35">
        <f>-F84+F56</f>
        <v>92</v>
      </c>
      <c r="G85" s="42">
        <f>-G84+G56</f>
        <v>92</v>
      </c>
    </row>
    <row r="86" spans="1:7" x14ac:dyDescent="0.25">
      <c r="A86" s="11" t="s">
        <v>33</v>
      </c>
      <c r="B86" s="8"/>
      <c r="C86" s="9"/>
      <c r="D86" s="13">
        <f>-10*D$20*LOG(0.3/(4*PI()*D$21*$B$3),10)</f>
        <v>83.908488987370035</v>
      </c>
      <c r="E86" s="13">
        <f>-10*E$20*LOG(0.3/(4*PI()*E$21*$B$3),10)</f>
        <v>89.929088900649646</v>
      </c>
      <c r="F86" s="13">
        <f>-10*F$20*LOG(0.3/(4*PI()*F$21*$B$3),10)</f>
        <v>95.949688813929271</v>
      </c>
      <c r="G86" s="15">
        <f>-10*G$20*LOG(0.3/(4*PI()*G$21*$B$3),10)</f>
        <v>71.306714688805911</v>
      </c>
    </row>
    <row r="87" spans="1:7" x14ac:dyDescent="0.25">
      <c r="A87" s="11" t="s">
        <v>41</v>
      </c>
      <c r="B87" s="8"/>
      <c r="C87" s="48" t="s">
        <v>14</v>
      </c>
      <c r="D87" s="13">
        <f>-D85+D86</f>
        <v>-8.0915110126299652</v>
      </c>
      <c r="E87" s="13">
        <f>-E85+E86</f>
        <v>-2.0709110993503543</v>
      </c>
      <c r="F87" s="13">
        <f>-F85+F86</f>
        <v>3.9496888139292707</v>
      </c>
      <c r="G87" s="15">
        <f>-G85+G86</f>
        <v>-20.693285311194089</v>
      </c>
    </row>
    <row r="88" spans="1:7" x14ac:dyDescent="0.25">
      <c r="A88" s="11" t="s">
        <v>34</v>
      </c>
      <c r="B88" s="8"/>
      <c r="C88" s="9"/>
      <c r="D88" s="13">
        <f>D86+10*D$22*LOG(D$23/D$21,10)</f>
        <v>95.347628822601322</v>
      </c>
      <c r="E88" s="13">
        <f>E86+10*E$22*LOG(E$23/E$21,10)</f>
        <v>99.863078757561027</v>
      </c>
      <c r="F88" s="13">
        <f>F86+10*F$22*LOG(F$23/F$21,10)</f>
        <v>112.80736857111222</v>
      </c>
      <c r="G88" s="15">
        <f>G86+10*G$22*LOG(G$23/G$21,10)</f>
        <v>120.83034952357744</v>
      </c>
    </row>
    <row r="89" spans="1:7" x14ac:dyDescent="0.25">
      <c r="A89" s="11" t="s">
        <v>41</v>
      </c>
      <c r="B89" s="8"/>
      <c r="C89" s="48" t="s">
        <v>14</v>
      </c>
      <c r="D89" s="13">
        <f>-D85+D88</f>
        <v>3.3476288226013224</v>
      </c>
      <c r="E89" s="13">
        <f>-E85+E88</f>
        <v>7.863078757561027</v>
      </c>
      <c r="F89" s="13">
        <f>-F85+F88</f>
        <v>20.807368571112221</v>
      </c>
      <c r="G89" s="15">
        <f>-G85+G88</f>
        <v>28.830349523577439</v>
      </c>
    </row>
    <row r="90" spans="1:7" ht="18.75" thickBot="1" x14ac:dyDescent="0.3">
      <c r="A90" s="17" t="s">
        <v>83</v>
      </c>
      <c r="B90" s="46"/>
      <c r="C90" s="55" t="s">
        <v>38</v>
      </c>
      <c r="D90" s="58">
        <f>IF(D89&lt;0,D$23*POWER(10,-D89/(10*D$24)),IF(D87&lt;0,D$21*POWER(10,-D87/(10*D$22)),0.3*POWER(10,D85/(10*D$20))/(4*PI()*$B$3)))</f>
        <v>104.49956300325798</v>
      </c>
      <c r="E90" s="58">
        <f>IF(E89&lt;0,E$23*POWER(10,-E89/(10*E$24)),IF(E87&lt;0,E$21*POWER(10,-E87/(10*E$22)),0.3*POWER(10,E85/(10*E$20))/(4*PI()*$B$3)))</f>
        <v>147.89886850198675</v>
      </c>
      <c r="F90" s="58">
        <f>IF(F89&lt;0,F$23*POWER(10,-F89/(10*F$24)),IF(F87&lt;0,F$21*POWER(10,-F87/(10*F$22)),0.3*POWER(10,F85/(10*F$20))/(4*PI()*$B$3)))</f>
        <v>162.46339506132657</v>
      </c>
      <c r="G90" s="59">
        <f>IF(G89&lt;0,G$23*POWER(10,-G89/(10*G$24)),IF(G87&lt;0,G$21*POWER(10,-G87/(10*G$22)),0.3*POWER(10,G85/(10*G$20))/(4*PI()*$B$3)))</f>
        <v>87.601034230991772</v>
      </c>
    </row>
    <row r="91" spans="1:7" ht="18" x14ac:dyDescent="0.25">
      <c r="A91" s="53"/>
      <c r="B91" s="52"/>
      <c r="C91" s="53"/>
      <c r="D91" s="54"/>
      <c r="E91" s="54"/>
      <c r="F91" s="54"/>
      <c r="G91" s="54"/>
    </row>
    <row r="92" spans="1:7" ht="18" x14ac:dyDescent="0.25">
      <c r="A92" s="53" t="s">
        <v>49</v>
      </c>
      <c r="B92" s="52"/>
      <c r="C92" s="53"/>
      <c r="D92" s="54"/>
      <c r="E92" s="54"/>
      <c r="F92" s="54"/>
      <c r="G92" s="54"/>
    </row>
    <row r="93" spans="1:7" x14ac:dyDescent="0.25">
      <c r="A93" s="53" t="s">
        <v>48</v>
      </c>
    </row>
    <row r="94" spans="1:7" ht="15.75" thickBot="1" x14ac:dyDescent="0.3">
      <c r="A94" s="1" t="s">
        <v>0</v>
      </c>
      <c r="B94" s="1">
        <v>5.85</v>
      </c>
      <c r="C94" s="1"/>
      <c r="D94" s="1" t="s">
        <v>1</v>
      </c>
      <c r="E94" s="1">
        <f>300000000/B94/10^9</f>
        <v>5.1282051282051287E-2</v>
      </c>
      <c r="F94" s="1"/>
      <c r="G94" s="1"/>
    </row>
    <row r="95" spans="1:7" x14ac:dyDescent="0.25">
      <c r="A95" s="2" t="s">
        <v>2</v>
      </c>
      <c r="B95" s="3" t="s">
        <v>3</v>
      </c>
      <c r="C95" s="3" t="s">
        <v>4</v>
      </c>
      <c r="D95" s="4" t="s">
        <v>5</v>
      </c>
      <c r="E95" s="4" t="s">
        <v>6</v>
      </c>
      <c r="F95" s="5" t="s">
        <v>7</v>
      </c>
      <c r="G95" s="6" t="s">
        <v>8</v>
      </c>
    </row>
    <row r="96" spans="1:7" x14ac:dyDescent="0.25">
      <c r="A96" s="7" t="s">
        <v>80</v>
      </c>
      <c r="B96" s="8"/>
      <c r="C96" s="9"/>
      <c r="D96" s="9"/>
      <c r="E96" s="9"/>
      <c r="F96" s="9"/>
      <c r="G96" s="10"/>
    </row>
    <row r="97" spans="1:7" x14ac:dyDescent="0.25">
      <c r="A97" s="11" t="s">
        <v>9</v>
      </c>
      <c r="B97" s="12">
        <v>10</v>
      </c>
      <c r="C97" s="9" t="s">
        <v>10</v>
      </c>
      <c r="D97" s="13">
        <f>B97</f>
        <v>10</v>
      </c>
      <c r="E97" s="13">
        <f>D97</f>
        <v>10</v>
      </c>
      <c r="F97" s="13">
        <f>E97</f>
        <v>10</v>
      </c>
      <c r="G97" s="49">
        <f>F97</f>
        <v>10</v>
      </c>
    </row>
    <row r="98" spans="1:7" x14ac:dyDescent="0.25">
      <c r="A98" s="11" t="s">
        <v>11</v>
      </c>
      <c r="B98" s="12">
        <v>33</v>
      </c>
      <c r="C98" s="9" t="s">
        <v>12</v>
      </c>
      <c r="D98" s="13">
        <f>$B98</f>
        <v>33</v>
      </c>
      <c r="E98" s="13">
        <f>$B98</f>
        <v>33</v>
      </c>
      <c r="F98" s="13">
        <f>$B98</f>
        <v>33</v>
      </c>
      <c r="G98" s="15">
        <f>$B98</f>
        <v>33</v>
      </c>
    </row>
    <row r="99" spans="1:7" x14ac:dyDescent="0.25">
      <c r="A99" s="11" t="s">
        <v>13</v>
      </c>
      <c r="B99" s="12">
        <v>8</v>
      </c>
      <c r="C99" s="9" t="s">
        <v>14</v>
      </c>
      <c r="D99" s="13">
        <f>$B99</f>
        <v>8</v>
      </c>
      <c r="E99" s="13">
        <f t="shared" ref="E99:G100" si="6">$B99</f>
        <v>8</v>
      </c>
      <c r="F99" s="13">
        <f t="shared" si="6"/>
        <v>8</v>
      </c>
      <c r="G99" s="15">
        <f t="shared" si="6"/>
        <v>8</v>
      </c>
    </row>
    <row r="100" spans="1:7" x14ac:dyDescent="0.25">
      <c r="A100" s="11" t="s">
        <v>15</v>
      </c>
      <c r="B100" s="12">
        <v>0</v>
      </c>
      <c r="C100" s="9" t="s">
        <v>14</v>
      </c>
      <c r="D100" s="13">
        <f>$B100</f>
        <v>0</v>
      </c>
      <c r="E100" s="13">
        <f t="shared" si="6"/>
        <v>0</v>
      </c>
      <c r="F100" s="13">
        <f t="shared" si="6"/>
        <v>0</v>
      </c>
      <c r="G100" s="15">
        <f t="shared" si="6"/>
        <v>0</v>
      </c>
    </row>
    <row r="101" spans="1:7" x14ac:dyDescent="0.25">
      <c r="A101" s="11" t="s">
        <v>16</v>
      </c>
      <c r="B101" s="16">
        <v>8</v>
      </c>
      <c r="C101" s="9" t="s">
        <v>17</v>
      </c>
      <c r="D101" s="13">
        <f>B101</f>
        <v>8</v>
      </c>
      <c r="E101" s="13">
        <f>D101</f>
        <v>8</v>
      </c>
      <c r="F101" s="13">
        <f>E101</f>
        <v>8</v>
      </c>
      <c r="G101" s="15">
        <f>F101</f>
        <v>8</v>
      </c>
    </row>
    <row r="102" spans="1:7" ht="15.75" thickBot="1" x14ac:dyDescent="0.3">
      <c r="A102" s="17" t="s">
        <v>110</v>
      </c>
      <c r="B102" s="18"/>
      <c r="C102" s="19" t="s">
        <v>18</v>
      </c>
      <c r="D102" s="18">
        <f>D98-SUM(D99:D101)-10*LOG10(D97/1)</f>
        <v>7</v>
      </c>
      <c r="E102" s="18">
        <f>E98-SUM(E99:E101)-10*LOG10(E97/1)</f>
        <v>7</v>
      </c>
      <c r="F102" s="18">
        <f>F98-SUM(F99:F101)-10*LOG10(F97/1)</f>
        <v>7</v>
      </c>
      <c r="G102" s="32">
        <f>G98-SUM(G99:G101)-10*LOG10(G97/1)</f>
        <v>7</v>
      </c>
    </row>
    <row r="103" spans="1:7" ht="15.75" thickBot="1" x14ac:dyDescent="0.3">
      <c r="A103" s="20"/>
      <c r="B103" s="21"/>
      <c r="C103" s="22"/>
      <c r="D103" s="23"/>
      <c r="E103" s="24"/>
      <c r="F103" s="25"/>
      <c r="G103" s="1"/>
    </row>
    <row r="104" spans="1:7" x14ac:dyDescent="0.25">
      <c r="A104" s="26" t="s">
        <v>59</v>
      </c>
      <c r="B104" s="27"/>
      <c r="C104" s="28"/>
      <c r="D104" s="27"/>
      <c r="E104" s="27"/>
      <c r="F104" s="27"/>
      <c r="G104" s="29"/>
    </row>
    <row r="105" spans="1:7" x14ac:dyDescent="0.25">
      <c r="A105" s="7" t="s">
        <v>19</v>
      </c>
      <c r="B105" s="30">
        <v>3</v>
      </c>
      <c r="C105" s="9" t="s">
        <v>10</v>
      </c>
      <c r="D105" s="37">
        <f t="shared" ref="D105:G107" si="7">$B105</f>
        <v>3</v>
      </c>
      <c r="E105" s="37">
        <f t="shared" si="7"/>
        <v>3</v>
      </c>
      <c r="F105" s="37">
        <f t="shared" si="7"/>
        <v>3</v>
      </c>
      <c r="G105" s="38">
        <f t="shared" si="7"/>
        <v>3</v>
      </c>
    </row>
    <row r="106" spans="1:7" x14ac:dyDescent="0.25">
      <c r="A106" s="11" t="s">
        <v>20</v>
      </c>
      <c r="B106" s="30">
        <v>-92</v>
      </c>
      <c r="C106" s="9" t="s">
        <v>12</v>
      </c>
      <c r="D106" s="13">
        <f t="shared" si="7"/>
        <v>-92</v>
      </c>
      <c r="E106" s="13">
        <f t="shared" si="7"/>
        <v>-92</v>
      </c>
      <c r="F106" s="13">
        <f t="shared" si="7"/>
        <v>-92</v>
      </c>
      <c r="G106" s="15">
        <f t="shared" si="7"/>
        <v>-92</v>
      </c>
    </row>
    <row r="107" spans="1:7" x14ac:dyDescent="0.25">
      <c r="A107" s="11" t="s">
        <v>21</v>
      </c>
      <c r="B107" s="30">
        <v>0</v>
      </c>
      <c r="C107" s="9" t="s">
        <v>17</v>
      </c>
      <c r="D107" s="13">
        <f t="shared" si="7"/>
        <v>0</v>
      </c>
      <c r="E107" s="13">
        <f t="shared" si="7"/>
        <v>0</v>
      </c>
      <c r="F107" s="13">
        <f t="shared" si="7"/>
        <v>0</v>
      </c>
      <c r="G107" s="15">
        <f t="shared" si="7"/>
        <v>0</v>
      </c>
    </row>
    <row r="108" spans="1:7" ht="15.75" thickBot="1" x14ac:dyDescent="0.3">
      <c r="A108" s="17" t="s">
        <v>63</v>
      </c>
      <c r="B108" s="31"/>
      <c r="C108" s="19" t="s">
        <v>18</v>
      </c>
      <c r="D108" s="18">
        <f>D106-10*LOG(D105,10)-D107</f>
        <v>-96.771212547196626</v>
      </c>
      <c r="E108" s="18">
        <f>E106-10*LOG(E105,10)-E107</f>
        <v>-96.771212547196626</v>
      </c>
      <c r="F108" s="18">
        <f>F106-10*LOG(F105,10)-F107</f>
        <v>-96.771212547196626</v>
      </c>
      <c r="G108" s="32">
        <f>G106-10*LOG(G105,10)-G107</f>
        <v>-96.771212547196626</v>
      </c>
    </row>
    <row r="109" spans="1:7" ht="15.75" thickBot="1" x14ac:dyDescent="0.3">
      <c r="A109" s="20"/>
      <c r="B109" s="23"/>
      <c r="C109" s="22"/>
      <c r="D109" s="23"/>
      <c r="E109" s="24"/>
      <c r="F109" s="25"/>
      <c r="G109" s="1"/>
    </row>
    <row r="110" spans="1:7" x14ac:dyDescent="0.25">
      <c r="A110" s="26" t="s">
        <v>22</v>
      </c>
      <c r="B110" s="33"/>
      <c r="C110" s="34"/>
      <c r="D110" s="33"/>
      <c r="E110" s="33"/>
      <c r="F110" s="33"/>
      <c r="G110" s="29"/>
    </row>
    <row r="111" spans="1:7" x14ac:dyDescent="0.25">
      <c r="A111" s="11" t="s">
        <v>23</v>
      </c>
      <c r="B111" s="35"/>
      <c r="C111" s="36"/>
      <c r="D111" s="37">
        <v>2</v>
      </c>
      <c r="E111" s="37">
        <v>2</v>
      </c>
      <c r="F111" s="37">
        <v>2</v>
      </c>
      <c r="G111" s="38">
        <v>2</v>
      </c>
    </row>
    <row r="112" spans="1:7" x14ac:dyDescent="0.25">
      <c r="A112" s="11" t="s">
        <v>24</v>
      </c>
      <c r="B112" s="35"/>
      <c r="C112" s="36"/>
      <c r="D112" s="13">
        <v>64</v>
      </c>
      <c r="E112" s="13">
        <v>128</v>
      </c>
      <c r="F112" s="13">
        <v>256</v>
      </c>
      <c r="G112" s="15">
        <v>15</v>
      </c>
    </row>
    <row r="113" spans="1:7" x14ac:dyDescent="0.25">
      <c r="A113" s="11" t="s">
        <v>25</v>
      </c>
      <c r="B113" s="35"/>
      <c r="C113" s="36"/>
      <c r="D113" s="37">
        <v>3.8</v>
      </c>
      <c r="E113" s="37">
        <v>3.3</v>
      </c>
      <c r="F113" s="37">
        <v>2.8</v>
      </c>
      <c r="G113" s="38">
        <v>2.7</v>
      </c>
    </row>
    <row r="114" spans="1:7" x14ac:dyDescent="0.25">
      <c r="A114" s="11" t="s">
        <v>26</v>
      </c>
      <c r="B114" s="35"/>
      <c r="C114" s="36"/>
      <c r="D114" s="13">
        <v>128</v>
      </c>
      <c r="E114" s="13">
        <v>256</v>
      </c>
      <c r="F114" s="13">
        <v>1024</v>
      </c>
      <c r="G114" s="15">
        <v>1024</v>
      </c>
    </row>
    <row r="115" spans="1:7" ht="15.75" thickBot="1" x14ac:dyDescent="0.3">
      <c r="A115" s="39" t="s">
        <v>27</v>
      </c>
      <c r="B115" s="18"/>
      <c r="C115" s="19"/>
      <c r="D115" s="40">
        <v>4.3</v>
      </c>
      <c r="E115" s="40">
        <v>3.8</v>
      </c>
      <c r="F115" s="40">
        <v>3.3</v>
      </c>
      <c r="G115" s="41">
        <v>2.7</v>
      </c>
    </row>
    <row r="116" spans="1:7" ht="15.75" thickBot="1" x14ac:dyDescent="0.3">
      <c r="A116" s="1"/>
      <c r="B116" s="1"/>
      <c r="C116" s="1"/>
      <c r="D116" s="1"/>
      <c r="E116" s="1"/>
      <c r="F116" s="1"/>
      <c r="G116" s="1"/>
    </row>
    <row r="117" spans="1:7" x14ac:dyDescent="0.25">
      <c r="A117" s="26" t="s">
        <v>28</v>
      </c>
      <c r="B117" s="27"/>
      <c r="C117" s="28"/>
      <c r="D117" s="27"/>
      <c r="E117" s="27"/>
      <c r="F117" s="27"/>
      <c r="G117" s="29"/>
    </row>
    <row r="118" spans="1:7" x14ac:dyDescent="0.25">
      <c r="A118" s="11" t="s">
        <v>29</v>
      </c>
      <c r="B118" s="12">
        <v>6</v>
      </c>
      <c r="C118" s="9" t="s">
        <v>14</v>
      </c>
      <c r="D118" s="13">
        <f>$B$27</f>
        <v>6</v>
      </c>
      <c r="E118" s="13">
        <f>$B$27</f>
        <v>6</v>
      </c>
      <c r="F118" s="13">
        <f>$B$27</f>
        <v>6</v>
      </c>
      <c r="G118" s="15">
        <f>$B$27</f>
        <v>6</v>
      </c>
    </row>
    <row r="119" spans="1:7" x14ac:dyDescent="0.25">
      <c r="A119" s="7" t="s">
        <v>30</v>
      </c>
      <c r="B119" s="35"/>
      <c r="C119" s="36" t="s">
        <v>18</v>
      </c>
      <c r="D119" s="35">
        <f>D108-D118</f>
        <v>-102.77121254719663</v>
      </c>
      <c r="E119" s="35">
        <f>E108-E118</f>
        <v>-102.77121254719663</v>
      </c>
      <c r="F119" s="35">
        <f>F108-F118</f>
        <v>-102.77121254719663</v>
      </c>
      <c r="G119" s="42">
        <f>G108-G118</f>
        <v>-102.77121254719663</v>
      </c>
    </row>
    <row r="120" spans="1:7" x14ac:dyDescent="0.25">
      <c r="A120" s="11" t="s">
        <v>84</v>
      </c>
      <c r="B120" s="8"/>
      <c r="C120" s="9"/>
      <c r="D120" s="13"/>
      <c r="E120" s="13"/>
      <c r="F120" s="13"/>
      <c r="G120" s="15"/>
    </row>
    <row r="121" spans="1:7" x14ac:dyDescent="0.25">
      <c r="A121" s="43" t="s">
        <v>32</v>
      </c>
      <c r="B121" s="44"/>
      <c r="C121" s="9" t="s">
        <v>18</v>
      </c>
      <c r="D121" s="13">
        <f>D119-D101</f>
        <v>-110.77121254719663</v>
      </c>
      <c r="E121" s="13">
        <f>E119-E101</f>
        <v>-110.77121254719663</v>
      </c>
      <c r="F121" s="13">
        <f>F119-F101</f>
        <v>-110.77121254719663</v>
      </c>
      <c r="G121" s="15">
        <f>G119-G101</f>
        <v>-110.77121254719663</v>
      </c>
    </row>
    <row r="122" spans="1:7" x14ac:dyDescent="0.25">
      <c r="A122" s="7" t="s">
        <v>39</v>
      </c>
      <c r="B122" s="13"/>
      <c r="C122" s="47" t="s">
        <v>14</v>
      </c>
      <c r="D122" s="35">
        <f>-(D121-D102)</f>
        <v>117.77121254719663</v>
      </c>
      <c r="E122" s="35">
        <f>-(E121-E102)</f>
        <v>117.77121254719663</v>
      </c>
      <c r="F122" s="35">
        <f>-(F121-F102)</f>
        <v>117.77121254719663</v>
      </c>
      <c r="G122" s="42">
        <f>-(G121-G102)</f>
        <v>117.77121254719663</v>
      </c>
    </row>
    <row r="123" spans="1:7" x14ac:dyDescent="0.25">
      <c r="A123" s="11" t="s">
        <v>33</v>
      </c>
      <c r="B123" s="8"/>
      <c r="C123" s="48" t="s">
        <v>14</v>
      </c>
      <c r="D123" s="13">
        <f>-10*D111*LOG(0.3/(4*PI()*D112*$B$3),10)</f>
        <v>83.908488987370035</v>
      </c>
      <c r="E123" s="13">
        <f>-10*E111*LOG(0.3/(4*PI()*E112*$B$3),10)</f>
        <v>89.929088900649646</v>
      </c>
      <c r="F123" s="13">
        <f>-10*F111*LOG(0.3/(4*PI()*F112*$B$3),10)</f>
        <v>95.949688813929271</v>
      </c>
      <c r="G123" s="15">
        <f>-10*G111*LOG(0.3/(4*PI()*G112*$B$3),10)</f>
        <v>71.306714688805911</v>
      </c>
    </row>
    <row r="124" spans="1:7" x14ac:dyDescent="0.25">
      <c r="A124" s="11" t="s">
        <v>41</v>
      </c>
      <c r="B124" s="8"/>
      <c r="C124" s="48" t="s">
        <v>14</v>
      </c>
      <c r="D124" s="13">
        <f>-(D122-D123)</f>
        <v>-33.862723559826591</v>
      </c>
      <c r="E124" s="13">
        <f>-(E122-E123)</f>
        <v>-27.84212364654698</v>
      </c>
      <c r="F124" s="13">
        <f>-(F122-F123)</f>
        <v>-21.821523733267355</v>
      </c>
      <c r="G124" s="15">
        <f>-(G122-G123)</f>
        <v>-46.464497858390715</v>
      </c>
    </row>
    <row r="125" spans="1:7" x14ac:dyDescent="0.25">
      <c r="A125" s="11" t="s">
        <v>34</v>
      </c>
      <c r="B125" s="8"/>
      <c r="C125" s="48" t="s">
        <v>14</v>
      </c>
      <c r="D125" s="13">
        <f>D123+10*D113*LOG(D114/D112,10)</f>
        <v>95.347628822601322</v>
      </c>
      <c r="E125" s="13">
        <f>E123+10*E113*LOG(E114/E112,10)</f>
        <v>99.863078757561027</v>
      </c>
      <c r="F125" s="13">
        <f>F123+10*F113*LOG(F114/F112,10)</f>
        <v>112.80736857111222</v>
      </c>
      <c r="G125" s="15">
        <f>G123+10*G113*LOG(G114/G112,10)</f>
        <v>120.83034952357744</v>
      </c>
    </row>
    <row r="126" spans="1:7" x14ac:dyDescent="0.25">
      <c r="A126" s="11" t="s">
        <v>41</v>
      </c>
      <c r="B126" s="8"/>
      <c r="C126" s="48" t="s">
        <v>14</v>
      </c>
      <c r="D126" s="13">
        <f>-(D122-D125)</f>
        <v>-22.423583724595304</v>
      </c>
      <c r="E126" s="13">
        <f>-(E122-E125)</f>
        <v>-17.908133789635599</v>
      </c>
      <c r="F126" s="13">
        <f>-(F122-F125)</f>
        <v>-4.9638439760844051</v>
      </c>
      <c r="G126" s="15">
        <f>-(G122-G125)</f>
        <v>3.0591369763808132</v>
      </c>
    </row>
    <row r="127" spans="1:7" ht="18" x14ac:dyDescent="0.25">
      <c r="A127" s="7" t="s">
        <v>81</v>
      </c>
      <c r="B127" s="44"/>
      <c r="C127" s="47" t="s">
        <v>14</v>
      </c>
      <c r="D127" s="56">
        <f>IF(D126&lt;0,D$23*POWER(10,-D126/(10*D$24)),IF(D124&lt;0,D$21*POWER(10,-D124/(10*D$22)),0.3*POWER(10,D122/(10*D$20))/(4*PI()*$B$3)))</f>
        <v>425.29341746661333</v>
      </c>
      <c r="E127" s="56">
        <f>IF(E126&lt;0,E$23*POWER(10,-E126/(10*E$24)),IF(E124&lt;0,E$21*POWER(10,-E124/(10*E$22)),0.3*POWER(10,E122/(10*E$20))/(4*PI()*$B$3)))</f>
        <v>757.7163245823383</v>
      </c>
      <c r="F127" s="56">
        <f>IF(F126&lt;0,F$23*POWER(10,-F126/(10*F$24)),IF(F124&lt;0,F$21*POWER(10,-F124/(10*F$22)),0.3*POWER(10,F122/(10*F$20))/(4*PI()*$B$3)))</f>
        <v>1447.8363335108174</v>
      </c>
      <c r="G127" s="57">
        <f>IF(G126&lt;0,G$23*POWER(10,-G126/(10*G$24)),IF(G124&lt;0,G$21*POWER(10,-G124/(10*G$22)),0.3*POWER(10,G122/(10*G$20))/(4*PI()*$B$3)))</f>
        <v>788.85755128670996</v>
      </c>
    </row>
    <row r="128" spans="1:7" x14ac:dyDescent="0.25">
      <c r="A128" s="11" t="s">
        <v>82</v>
      </c>
      <c r="B128" s="8"/>
      <c r="C128" s="9"/>
      <c r="D128" s="13"/>
      <c r="E128" s="13"/>
      <c r="F128" s="13"/>
      <c r="G128" s="15"/>
    </row>
    <row r="129" spans="1:7" x14ac:dyDescent="0.25">
      <c r="A129" s="11" t="s">
        <v>40</v>
      </c>
      <c r="B129" s="16">
        <v>12</v>
      </c>
      <c r="C129" s="48" t="s">
        <v>14</v>
      </c>
      <c r="D129" s="13">
        <f>$B129</f>
        <v>12</v>
      </c>
      <c r="E129" s="13">
        <f>$B129</f>
        <v>12</v>
      </c>
      <c r="F129" s="13">
        <f>$B129</f>
        <v>12</v>
      </c>
      <c r="G129" s="15">
        <f>$B129</f>
        <v>12</v>
      </c>
    </row>
    <row r="130" spans="1:7" x14ac:dyDescent="0.25">
      <c r="A130" s="43" t="s">
        <v>32</v>
      </c>
      <c r="B130" s="8"/>
      <c r="C130" s="48" t="s">
        <v>18</v>
      </c>
      <c r="D130" s="13">
        <f>D121+D129</f>
        <v>-98.771212547196626</v>
      </c>
      <c r="E130" s="13">
        <f>E121+E129</f>
        <v>-98.771212547196626</v>
      </c>
      <c r="F130" s="13">
        <f>F121+F129</f>
        <v>-98.771212547196626</v>
      </c>
      <c r="G130" s="15">
        <f>G121+G129</f>
        <v>-98.771212547196626</v>
      </c>
    </row>
    <row r="131" spans="1:7" x14ac:dyDescent="0.25">
      <c r="A131" s="7" t="s">
        <v>39</v>
      </c>
      <c r="B131" s="45"/>
      <c r="C131" s="47" t="s">
        <v>14</v>
      </c>
      <c r="D131" s="35">
        <f>-(D130-D102)</f>
        <v>105.77121254719663</v>
      </c>
      <c r="E131" s="35">
        <f>-(E130-E102)</f>
        <v>105.77121254719663</v>
      </c>
      <c r="F131" s="35">
        <f>-(F130-F102)</f>
        <v>105.77121254719663</v>
      </c>
      <c r="G131" s="42">
        <f>-(G130-G102)</f>
        <v>105.77121254719663</v>
      </c>
    </row>
    <row r="132" spans="1:7" x14ac:dyDescent="0.25">
      <c r="A132" s="11" t="s">
        <v>33</v>
      </c>
      <c r="B132" s="8"/>
      <c r="C132" s="48" t="s">
        <v>14</v>
      </c>
      <c r="D132" s="13">
        <f>-10*D$20*LOG(0.3/(4*PI()*D$21*$B$3),10)</f>
        <v>83.908488987370035</v>
      </c>
      <c r="E132" s="13">
        <f>-10*E$20*LOG(0.3/(4*PI()*E$21*$B$3),10)</f>
        <v>89.929088900649646</v>
      </c>
      <c r="F132" s="13">
        <f>-10*F$20*LOG(0.3/(4*PI()*F$21*$B$3),10)</f>
        <v>95.949688813929271</v>
      </c>
      <c r="G132" s="15">
        <f>-10*G$20*LOG(0.3/(4*PI()*G$21*$B$3),10)</f>
        <v>71.306714688805911</v>
      </c>
    </row>
    <row r="133" spans="1:7" x14ac:dyDescent="0.25">
      <c r="A133" s="11" t="s">
        <v>41</v>
      </c>
      <c r="B133" s="8"/>
      <c r="C133" s="48" t="s">
        <v>14</v>
      </c>
      <c r="D133" s="13">
        <f>-(D131-D132)</f>
        <v>-21.862723559826591</v>
      </c>
      <c r="E133" s="13">
        <f>-(E131-E132)</f>
        <v>-15.84212364654698</v>
      </c>
      <c r="F133" s="13">
        <f>-(F131-F132)</f>
        <v>-9.8215237332673553</v>
      </c>
      <c r="G133" s="15">
        <f>-(G131-G132)</f>
        <v>-34.464497858390715</v>
      </c>
    </row>
    <row r="134" spans="1:7" x14ac:dyDescent="0.25">
      <c r="A134" s="11" t="s">
        <v>34</v>
      </c>
      <c r="B134" s="8"/>
      <c r="C134" s="48" t="s">
        <v>14</v>
      </c>
      <c r="D134" s="13">
        <f>D132+10*D$22*LOG(D$23/D$21,10)</f>
        <v>95.347628822601322</v>
      </c>
      <c r="E134" s="13">
        <f>E132+10*E$22*LOG(E$23/E$21,10)</f>
        <v>99.863078757561027</v>
      </c>
      <c r="F134" s="13">
        <f>F132+10*F$22*LOG(F$23/F$21,10)</f>
        <v>112.80736857111222</v>
      </c>
      <c r="G134" s="15">
        <f>G132+10*G$22*LOG(G$23/G$21,10)</f>
        <v>120.83034952357744</v>
      </c>
    </row>
    <row r="135" spans="1:7" x14ac:dyDescent="0.25">
      <c r="A135" s="11" t="s">
        <v>41</v>
      </c>
      <c r="B135" s="8"/>
      <c r="C135" s="48" t="s">
        <v>14</v>
      </c>
      <c r="D135" s="13">
        <f>-(D131-D134)</f>
        <v>-10.423583724595304</v>
      </c>
      <c r="E135" s="13">
        <f>-(E131-E134)</f>
        <v>-5.908133789635599</v>
      </c>
      <c r="F135" s="13">
        <f>-(F131-F134)</f>
        <v>7.0361560239155949</v>
      </c>
      <c r="G135" s="15">
        <f>-(G131-G134)</f>
        <v>15.059136976380813</v>
      </c>
    </row>
    <row r="136" spans="1:7" ht="18.75" thickBot="1" x14ac:dyDescent="0.3">
      <c r="A136" s="17" t="s">
        <v>83</v>
      </c>
      <c r="B136" s="46"/>
      <c r="C136" s="55" t="s">
        <v>38</v>
      </c>
      <c r="D136" s="58">
        <f>IF(D135&lt;0,D$23*POWER(10,-D135/(10*D$24)),IF(D133&lt;0,D$21*POWER(10,-D133/(10*D$22)),0.3*POWER(10,D131/(10*D$20))/(4*PI()*#REF!)))</f>
        <v>223.67574548777816</v>
      </c>
      <c r="E136" s="58">
        <f>IF(E135&lt;0,E$23*POWER(10,-E135/(10*E$24)),IF(E133&lt;0,E$21*POWER(10,-E133/(10*E$22)),0.3*POWER(10,E131/(10*E$20))/(4*PI()*#REF!)))</f>
        <v>366.19901373334324</v>
      </c>
      <c r="F136" s="58">
        <f>IF(F135&lt;0,F$23*POWER(10,-F135/(10*F$24)),IF(F133&lt;0,F$21*POWER(10,-F133/(10*F$22)),0.3*POWER(10,F131/(10*F$20))/(4*PI()*#REF!)))</f>
        <v>574.12792374002368</v>
      </c>
      <c r="G136" s="59">
        <f>IF(G135&lt;0,G$23*POWER(10,-G135/(10*G$24)),IF(G133&lt;0,G$21*POWER(10,-G133/(10*G$22)),0.3*POWER(10,G131/(10*G$20))/(4*PI()*#REF!)))</f>
        <v>283.50070466096372</v>
      </c>
    </row>
    <row r="137" spans="1:7" ht="18" x14ac:dyDescent="0.25">
      <c r="A137" s="53"/>
      <c r="B137" s="52"/>
      <c r="C137" s="53"/>
      <c r="D137" s="54"/>
      <c r="E137" s="54"/>
      <c r="F137" s="54"/>
      <c r="G137" s="54"/>
    </row>
    <row r="138" spans="1:7" x14ac:dyDescent="0.25">
      <c r="A138" s="53" t="s">
        <v>50</v>
      </c>
    </row>
    <row r="139" spans="1:7" ht="15.75" thickBot="1" x14ac:dyDescent="0.3">
      <c r="A139" s="1" t="s">
        <v>0</v>
      </c>
      <c r="B139" s="1">
        <v>5.85</v>
      </c>
      <c r="C139" s="1"/>
      <c r="D139" s="1" t="s">
        <v>1</v>
      </c>
      <c r="E139" s="1">
        <f>300000000/B139/10^9</f>
        <v>5.1282051282051287E-2</v>
      </c>
      <c r="F139" s="1"/>
      <c r="G139" s="1"/>
    </row>
    <row r="140" spans="1:7" x14ac:dyDescent="0.25">
      <c r="A140" s="2" t="s">
        <v>2</v>
      </c>
      <c r="B140" s="3" t="s">
        <v>3</v>
      </c>
      <c r="C140" s="3" t="s">
        <v>4</v>
      </c>
      <c r="D140" s="4" t="s">
        <v>5</v>
      </c>
      <c r="E140" s="4" t="s">
        <v>6</v>
      </c>
      <c r="F140" s="5" t="s">
        <v>7</v>
      </c>
      <c r="G140" s="6" t="s">
        <v>8</v>
      </c>
    </row>
    <row r="141" spans="1:7" x14ac:dyDescent="0.25">
      <c r="A141" s="7" t="s">
        <v>80</v>
      </c>
      <c r="B141" s="8"/>
      <c r="C141" s="9"/>
      <c r="D141" s="9"/>
      <c r="E141" s="9"/>
      <c r="F141" s="9"/>
      <c r="G141" s="10"/>
    </row>
    <row r="142" spans="1:7" x14ac:dyDescent="0.25">
      <c r="A142" s="11" t="s">
        <v>9</v>
      </c>
      <c r="B142" s="12">
        <v>10</v>
      </c>
      <c r="C142" s="9" t="s">
        <v>10</v>
      </c>
      <c r="D142" s="13">
        <f>B142</f>
        <v>10</v>
      </c>
      <c r="E142" s="13">
        <f>D142</f>
        <v>10</v>
      </c>
      <c r="F142" s="13">
        <f>E142</f>
        <v>10</v>
      </c>
      <c r="G142" s="49">
        <f>F142</f>
        <v>10</v>
      </c>
    </row>
    <row r="143" spans="1:7" x14ac:dyDescent="0.25">
      <c r="A143" s="11" t="s">
        <v>11</v>
      </c>
      <c r="B143" s="12">
        <v>33</v>
      </c>
      <c r="C143" s="9" t="s">
        <v>12</v>
      </c>
      <c r="D143" s="13">
        <f>$B143</f>
        <v>33</v>
      </c>
      <c r="E143" s="13">
        <f>$B143</f>
        <v>33</v>
      </c>
      <c r="F143" s="13">
        <f>$B143</f>
        <v>33</v>
      </c>
      <c r="G143" s="15">
        <f>$B143</f>
        <v>33</v>
      </c>
    </row>
    <row r="144" spans="1:7" x14ac:dyDescent="0.25">
      <c r="A144" s="11" t="s">
        <v>13</v>
      </c>
      <c r="B144" s="12">
        <v>8</v>
      </c>
      <c r="C144" s="9" t="s">
        <v>14</v>
      </c>
      <c r="D144" s="13">
        <f>$B144</f>
        <v>8</v>
      </c>
      <c r="E144" s="13">
        <f t="shared" ref="E144:G145" si="8">$B144</f>
        <v>8</v>
      </c>
      <c r="F144" s="13">
        <f t="shared" si="8"/>
        <v>8</v>
      </c>
      <c r="G144" s="15">
        <f t="shared" si="8"/>
        <v>8</v>
      </c>
    </row>
    <row r="145" spans="1:7" x14ac:dyDescent="0.25">
      <c r="A145" s="11" t="s">
        <v>15</v>
      </c>
      <c r="B145" s="12">
        <v>0</v>
      </c>
      <c r="C145" s="9" t="s">
        <v>14</v>
      </c>
      <c r="D145" s="13">
        <f>$B145</f>
        <v>0</v>
      </c>
      <c r="E145" s="13">
        <f t="shared" si="8"/>
        <v>0</v>
      </c>
      <c r="F145" s="13">
        <f t="shared" si="8"/>
        <v>0</v>
      </c>
      <c r="G145" s="15">
        <f t="shared" si="8"/>
        <v>0</v>
      </c>
    </row>
    <row r="146" spans="1:7" x14ac:dyDescent="0.25">
      <c r="A146" s="11" t="s">
        <v>16</v>
      </c>
      <c r="B146" s="16">
        <v>8</v>
      </c>
      <c r="C146" s="9" t="s">
        <v>17</v>
      </c>
      <c r="D146" s="13">
        <f>B146</f>
        <v>8</v>
      </c>
      <c r="E146" s="13">
        <f>D146</f>
        <v>8</v>
      </c>
      <c r="F146" s="13">
        <f>E146</f>
        <v>8</v>
      </c>
      <c r="G146" s="15">
        <f>F146</f>
        <v>8</v>
      </c>
    </row>
    <row r="147" spans="1:7" ht="15.75" thickBot="1" x14ac:dyDescent="0.3">
      <c r="A147" s="17" t="s">
        <v>139</v>
      </c>
      <c r="B147" s="18"/>
      <c r="C147" s="19" t="s">
        <v>12</v>
      </c>
      <c r="D147" s="18">
        <f>D143-SUM(D144:D146)</f>
        <v>17</v>
      </c>
      <c r="E147" s="18">
        <f t="shared" ref="E147:G147" si="9">E143-SUM(E144:E146)</f>
        <v>17</v>
      </c>
      <c r="F147" s="18">
        <f t="shared" si="9"/>
        <v>17</v>
      </c>
      <c r="G147" s="32">
        <f t="shared" si="9"/>
        <v>17</v>
      </c>
    </row>
    <row r="148" spans="1:7" ht="15.75" thickBot="1" x14ac:dyDescent="0.3">
      <c r="A148" s="20"/>
      <c r="B148" s="21"/>
      <c r="C148" s="22"/>
      <c r="D148" s="23"/>
      <c r="E148" s="24"/>
      <c r="F148" s="25"/>
      <c r="G148" s="1"/>
    </row>
    <row r="149" spans="1:7" x14ac:dyDescent="0.25">
      <c r="A149" s="26" t="s">
        <v>58</v>
      </c>
      <c r="B149" s="27"/>
      <c r="C149" s="28"/>
      <c r="D149" s="27"/>
      <c r="E149" s="27"/>
      <c r="F149" s="27"/>
      <c r="G149" s="29"/>
    </row>
    <row r="150" spans="1:7" x14ac:dyDescent="0.25">
      <c r="A150" s="7" t="s">
        <v>19</v>
      </c>
      <c r="B150" s="30">
        <v>20</v>
      </c>
      <c r="C150" s="9" t="s">
        <v>10</v>
      </c>
      <c r="D150" s="37">
        <f t="shared" ref="D150:G152" si="10">$B150</f>
        <v>20</v>
      </c>
      <c r="E150" s="37">
        <f t="shared" si="10"/>
        <v>20</v>
      </c>
      <c r="F150" s="37">
        <f t="shared" si="10"/>
        <v>20</v>
      </c>
      <c r="G150" s="38">
        <f t="shared" si="10"/>
        <v>20</v>
      </c>
    </row>
    <row r="151" spans="1:7" x14ac:dyDescent="0.25">
      <c r="A151" s="11" t="s">
        <v>20</v>
      </c>
      <c r="B151" s="30">
        <v>-88</v>
      </c>
      <c r="C151" s="9" t="s">
        <v>12</v>
      </c>
      <c r="D151" s="13">
        <f t="shared" si="10"/>
        <v>-88</v>
      </c>
      <c r="E151" s="13">
        <f t="shared" si="10"/>
        <v>-88</v>
      </c>
      <c r="F151" s="13">
        <f t="shared" si="10"/>
        <v>-88</v>
      </c>
      <c r="G151" s="15">
        <f t="shared" si="10"/>
        <v>-88</v>
      </c>
    </row>
    <row r="152" spans="1:7" x14ac:dyDescent="0.25">
      <c r="A152" s="11" t="s">
        <v>21</v>
      </c>
      <c r="B152" s="30">
        <v>0</v>
      </c>
      <c r="C152" s="9" t="s">
        <v>17</v>
      </c>
      <c r="D152" s="13">
        <f t="shared" si="10"/>
        <v>0</v>
      </c>
      <c r="E152" s="13">
        <f t="shared" si="10"/>
        <v>0</v>
      </c>
      <c r="F152" s="13">
        <f t="shared" si="10"/>
        <v>0</v>
      </c>
      <c r="G152" s="15">
        <f t="shared" si="10"/>
        <v>0</v>
      </c>
    </row>
    <row r="153" spans="1:7" ht="15.75" thickBot="1" x14ac:dyDescent="0.3">
      <c r="A153" s="17" t="s">
        <v>140</v>
      </c>
      <c r="B153" s="31"/>
      <c r="C153" s="19" t="s">
        <v>12</v>
      </c>
      <c r="D153" s="18">
        <f>D151-D152</f>
        <v>-88</v>
      </c>
      <c r="E153" s="18">
        <f t="shared" ref="E153:G153" si="11">E151-E152</f>
        <v>-88</v>
      </c>
      <c r="F153" s="18">
        <f t="shared" si="11"/>
        <v>-88</v>
      </c>
      <c r="G153" s="32">
        <f t="shared" si="11"/>
        <v>-88</v>
      </c>
    </row>
    <row r="154" spans="1:7" ht="15.75" thickBot="1" x14ac:dyDescent="0.3">
      <c r="A154" s="20"/>
      <c r="B154" s="23"/>
      <c r="C154" s="22"/>
      <c r="D154" s="23"/>
      <c r="E154" s="24"/>
      <c r="F154" s="25"/>
      <c r="G154" s="1"/>
    </row>
    <row r="155" spans="1:7" x14ac:dyDescent="0.25">
      <c r="A155" s="26" t="s">
        <v>22</v>
      </c>
      <c r="B155" s="33"/>
      <c r="C155" s="34"/>
      <c r="D155" s="33"/>
      <c r="E155" s="33"/>
      <c r="F155" s="33"/>
      <c r="G155" s="29"/>
    </row>
    <row r="156" spans="1:7" x14ac:dyDescent="0.25">
      <c r="A156" s="11" t="s">
        <v>23</v>
      </c>
      <c r="B156" s="35"/>
      <c r="C156" s="36"/>
      <c r="D156" s="37">
        <v>2</v>
      </c>
      <c r="E156" s="37">
        <v>2</v>
      </c>
      <c r="F156" s="37">
        <v>2</v>
      </c>
      <c r="G156" s="38">
        <v>2</v>
      </c>
    </row>
    <row r="157" spans="1:7" x14ac:dyDescent="0.25">
      <c r="A157" s="11" t="s">
        <v>24</v>
      </c>
      <c r="B157" s="35"/>
      <c r="C157" s="36"/>
      <c r="D157" s="13">
        <v>64</v>
      </c>
      <c r="E157" s="13">
        <v>128</v>
      </c>
      <c r="F157" s="13">
        <v>256</v>
      </c>
      <c r="G157" s="15">
        <v>15</v>
      </c>
    </row>
    <row r="158" spans="1:7" x14ac:dyDescent="0.25">
      <c r="A158" s="11" t="s">
        <v>25</v>
      </c>
      <c r="B158" s="35"/>
      <c r="C158" s="36"/>
      <c r="D158" s="37">
        <v>3.8</v>
      </c>
      <c r="E158" s="37">
        <v>3.3</v>
      </c>
      <c r="F158" s="37">
        <v>2.8</v>
      </c>
      <c r="G158" s="38">
        <v>2.7</v>
      </c>
    </row>
    <row r="159" spans="1:7" x14ac:dyDescent="0.25">
      <c r="A159" s="11" t="s">
        <v>26</v>
      </c>
      <c r="B159" s="35"/>
      <c r="C159" s="36"/>
      <c r="D159" s="13">
        <v>128</v>
      </c>
      <c r="E159" s="13">
        <v>256</v>
      </c>
      <c r="F159" s="13">
        <v>1024</v>
      </c>
      <c r="G159" s="15">
        <v>1024</v>
      </c>
    </row>
    <row r="160" spans="1:7" ht="15.75" thickBot="1" x14ac:dyDescent="0.3">
      <c r="A160" s="39" t="s">
        <v>27</v>
      </c>
      <c r="B160" s="18"/>
      <c r="C160" s="19"/>
      <c r="D160" s="40">
        <v>4.3</v>
      </c>
      <c r="E160" s="40">
        <v>3.8</v>
      </c>
      <c r="F160" s="40">
        <v>3.3</v>
      </c>
      <c r="G160" s="41">
        <v>2.7</v>
      </c>
    </row>
    <row r="161" spans="1:7" ht="15.75" thickBot="1" x14ac:dyDescent="0.3">
      <c r="A161" s="1"/>
      <c r="B161" s="1"/>
      <c r="C161" s="1"/>
      <c r="D161" s="1"/>
      <c r="E161" s="1"/>
      <c r="F161" s="1"/>
      <c r="G161" s="1"/>
    </row>
    <row r="162" spans="1:7" x14ac:dyDescent="0.25">
      <c r="A162" s="26" t="s">
        <v>28</v>
      </c>
      <c r="B162" s="27"/>
      <c r="C162" s="28"/>
      <c r="D162" s="27"/>
      <c r="E162" s="27"/>
      <c r="F162" s="27"/>
      <c r="G162" s="29"/>
    </row>
    <row r="163" spans="1:7" x14ac:dyDescent="0.25">
      <c r="A163" s="11" t="s">
        <v>29</v>
      </c>
      <c r="B163" s="12">
        <v>6</v>
      </c>
      <c r="C163" s="9" t="s">
        <v>14</v>
      </c>
      <c r="D163" s="13">
        <f>$B$27</f>
        <v>6</v>
      </c>
      <c r="E163" s="13">
        <f>$B$27</f>
        <v>6</v>
      </c>
      <c r="F163" s="13">
        <f>$B$27</f>
        <v>6</v>
      </c>
      <c r="G163" s="15">
        <f>$B$27</f>
        <v>6</v>
      </c>
    </row>
    <row r="164" spans="1:7" x14ac:dyDescent="0.25">
      <c r="A164" s="7" t="s">
        <v>30</v>
      </c>
      <c r="B164" s="35"/>
      <c r="C164" s="36" t="s">
        <v>12</v>
      </c>
      <c r="D164" s="35">
        <f>D153-D163</f>
        <v>-94</v>
      </c>
      <c r="E164" s="35">
        <f>E153-E163</f>
        <v>-94</v>
      </c>
      <c r="F164" s="35">
        <f>F153-F163</f>
        <v>-94</v>
      </c>
      <c r="G164" s="42">
        <f>G153-G163</f>
        <v>-94</v>
      </c>
    </row>
    <row r="165" spans="1:7" x14ac:dyDescent="0.25">
      <c r="A165" s="11" t="s">
        <v>84</v>
      </c>
      <c r="B165" s="8"/>
      <c r="C165" s="9"/>
      <c r="D165" s="13"/>
      <c r="E165" s="13"/>
      <c r="F165" s="13"/>
      <c r="G165" s="15"/>
    </row>
    <row r="166" spans="1:7" x14ac:dyDescent="0.25">
      <c r="A166" s="43" t="s">
        <v>32</v>
      </c>
      <c r="B166" s="44"/>
      <c r="C166" s="9" t="s">
        <v>12</v>
      </c>
      <c r="D166" s="13">
        <f>D164-D146</f>
        <v>-102</v>
      </c>
      <c r="E166" s="13">
        <f>E164-E146</f>
        <v>-102</v>
      </c>
      <c r="F166" s="13">
        <f>F164-F146</f>
        <v>-102</v>
      </c>
      <c r="G166" s="15">
        <f>G164-G146</f>
        <v>-102</v>
      </c>
    </row>
    <row r="167" spans="1:7" x14ac:dyDescent="0.25">
      <c r="A167" s="7" t="s">
        <v>39</v>
      </c>
      <c r="B167" s="13"/>
      <c r="C167" s="47" t="s">
        <v>14</v>
      </c>
      <c r="D167" s="35">
        <f>-(D166-D147)</f>
        <v>119</v>
      </c>
      <c r="E167" s="35">
        <f>-(E166-E147)</f>
        <v>119</v>
      </c>
      <c r="F167" s="35">
        <f>-(F166-F147)</f>
        <v>119</v>
      </c>
      <c r="G167" s="42">
        <f>-(G166-G147)</f>
        <v>119</v>
      </c>
    </row>
    <row r="168" spans="1:7" x14ac:dyDescent="0.25">
      <c r="A168" s="11" t="s">
        <v>33</v>
      </c>
      <c r="B168" s="8"/>
      <c r="C168" s="48" t="s">
        <v>14</v>
      </c>
      <c r="D168" s="13">
        <f>-10*D156*LOG(0.3/(4*PI()*D157*$B$3),10)</f>
        <v>83.908488987370035</v>
      </c>
      <c r="E168" s="13">
        <f>-10*E156*LOG(0.3/(4*PI()*E157*$B$3),10)</f>
        <v>89.929088900649646</v>
      </c>
      <c r="F168" s="13">
        <f>-10*F156*LOG(0.3/(4*PI()*F157*$B$3),10)</f>
        <v>95.949688813929271</v>
      </c>
      <c r="G168" s="15">
        <f>-10*G156*LOG(0.3/(4*PI()*G157*$B$3),10)</f>
        <v>71.306714688805911</v>
      </c>
    </row>
    <row r="169" spans="1:7" x14ac:dyDescent="0.25">
      <c r="A169" s="11" t="s">
        <v>41</v>
      </c>
      <c r="B169" s="8"/>
      <c r="C169" s="48" t="s">
        <v>14</v>
      </c>
      <c r="D169" s="13">
        <f>-(D167-D168)</f>
        <v>-35.091511012629965</v>
      </c>
      <c r="E169" s="13">
        <f>-(E167-E168)</f>
        <v>-29.070911099350354</v>
      </c>
      <c r="F169" s="13">
        <f>-(F167-F168)</f>
        <v>-23.050311186070729</v>
      </c>
      <c r="G169" s="15">
        <f>-(G167-G168)</f>
        <v>-47.693285311194089</v>
      </c>
    </row>
    <row r="170" spans="1:7" x14ac:dyDescent="0.25">
      <c r="A170" s="11" t="s">
        <v>34</v>
      </c>
      <c r="B170" s="8"/>
      <c r="C170" s="48" t="s">
        <v>14</v>
      </c>
      <c r="D170" s="13">
        <f>D168+10*D158*LOG(D159/D157,10)</f>
        <v>95.347628822601322</v>
      </c>
      <c r="E170" s="13">
        <f>E168+10*E158*LOG(E159/E157,10)</f>
        <v>99.863078757561027</v>
      </c>
      <c r="F170" s="13">
        <f>F168+10*F158*LOG(F159/F157,10)</f>
        <v>112.80736857111222</v>
      </c>
      <c r="G170" s="15">
        <f>G168+10*G158*LOG(G159/G157,10)</f>
        <v>120.83034952357744</v>
      </c>
    </row>
    <row r="171" spans="1:7" x14ac:dyDescent="0.25">
      <c r="A171" s="11" t="s">
        <v>41</v>
      </c>
      <c r="B171" s="8"/>
      <c r="C171" s="48" t="s">
        <v>14</v>
      </c>
      <c r="D171" s="13">
        <f>-(D167-D170)</f>
        <v>-23.652371177398678</v>
      </c>
      <c r="E171" s="13">
        <f>-(E167-E170)</f>
        <v>-19.136921242438973</v>
      </c>
      <c r="F171" s="13">
        <f>-(F167-F170)</f>
        <v>-6.1926314288877791</v>
      </c>
      <c r="G171" s="15">
        <f>-(G167-G170)</f>
        <v>1.8303495235774392</v>
      </c>
    </row>
    <row r="172" spans="1:7" ht="18" x14ac:dyDescent="0.25">
      <c r="A172" s="7" t="s">
        <v>81</v>
      </c>
      <c r="B172" s="44"/>
      <c r="C172" s="47" t="s">
        <v>14</v>
      </c>
      <c r="D172" s="56">
        <f>IF(D171&lt;0,D$23*POWER(10,-D171/(10*D$24)),IF(D169&lt;0,D$21*POWER(10,-D169/(10*D$22)),0.3*POWER(10,D167/(10*D$20))/(4*PI()*$B$3)))</f>
        <v>454.2188080689557</v>
      </c>
      <c r="E172" s="56">
        <f>IF(E171&lt;0,E$23*POWER(10,-E171/(10*E$24)),IF(E169&lt;0,E$21*POWER(10,-E169/(10*E$22)),0.3*POWER(10,E167/(10*E$20))/(4*PI()*$B$3)))</f>
        <v>816.28751842776626</v>
      </c>
      <c r="F172" s="56">
        <f>IF(F171&lt;0,F$23*POWER(10,-F171/(10*F$24)),IF(F169&lt;0,F$21*POWER(10,-F169/(10*F$22)),0.3*POWER(10,F167/(10*F$20))/(4*PI()*$B$3)))</f>
        <v>1577.449462663754</v>
      </c>
      <c r="G172" s="57">
        <f>IF(G171&lt;0,G$23*POWER(10,-G171/(10*G$24)),IF(G169&lt;0,G$21*POWER(10,-G169/(10*G$22)),0.3*POWER(10,G167/(10*G$20))/(4*PI()*$B$3)))</f>
        <v>876.01034230991763</v>
      </c>
    </row>
    <row r="173" spans="1:7" x14ac:dyDescent="0.25">
      <c r="A173" s="11" t="s">
        <v>82</v>
      </c>
      <c r="B173" s="8"/>
      <c r="C173" s="9"/>
      <c r="D173" s="13"/>
      <c r="E173" s="13"/>
      <c r="F173" s="13"/>
      <c r="G173" s="15"/>
    </row>
    <row r="174" spans="1:7" x14ac:dyDescent="0.25">
      <c r="A174" s="11" t="s">
        <v>40</v>
      </c>
      <c r="B174" s="16">
        <v>12</v>
      </c>
      <c r="C174" s="48" t="s">
        <v>14</v>
      </c>
      <c r="D174" s="13">
        <f>$B174</f>
        <v>12</v>
      </c>
      <c r="E174" s="13">
        <f>$B174</f>
        <v>12</v>
      </c>
      <c r="F174" s="13">
        <f>$B174</f>
        <v>12</v>
      </c>
      <c r="G174" s="15">
        <f>$B174</f>
        <v>12</v>
      </c>
    </row>
    <row r="175" spans="1:7" x14ac:dyDescent="0.25">
      <c r="A175" s="43" t="s">
        <v>32</v>
      </c>
      <c r="B175" s="8"/>
      <c r="C175" s="48" t="s">
        <v>12</v>
      </c>
      <c r="D175" s="13">
        <f>D166+D174</f>
        <v>-90</v>
      </c>
      <c r="E175" s="13">
        <f>E166+E174</f>
        <v>-90</v>
      </c>
      <c r="F175" s="13">
        <f>F166+F174</f>
        <v>-90</v>
      </c>
      <c r="G175" s="15">
        <f>G166+G174</f>
        <v>-90</v>
      </c>
    </row>
    <row r="176" spans="1:7" x14ac:dyDescent="0.25">
      <c r="A176" s="7" t="s">
        <v>39</v>
      </c>
      <c r="B176" s="45"/>
      <c r="C176" s="47" t="s">
        <v>14</v>
      </c>
      <c r="D176" s="35">
        <f>-(D175-D147)</f>
        <v>107</v>
      </c>
      <c r="E176" s="35">
        <f>-(E175-E147)</f>
        <v>107</v>
      </c>
      <c r="F176" s="35">
        <f>-(F175-F147)</f>
        <v>107</v>
      </c>
      <c r="G176" s="42">
        <f>-(G175-G147)</f>
        <v>107</v>
      </c>
    </row>
    <row r="177" spans="1:7" x14ac:dyDescent="0.25">
      <c r="A177" s="11" t="s">
        <v>33</v>
      </c>
      <c r="B177" s="8"/>
      <c r="C177" s="48" t="s">
        <v>14</v>
      </c>
      <c r="D177" s="13">
        <f>-10*D$20*LOG(0.3/(4*PI()*D$21*$B$3),10)</f>
        <v>83.908488987370035</v>
      </c>
      <c r="E177" s="13">
        <f>-10*E$20*LOG(0.3/(4*PI()*E$21*$B$3),10)</f>
        <v>89.929088900649646</v>
      </c>
      <c r="F177" s="13">
        <f>-10*F$20*LOG(0.3/(4*PI()*F$21*$B$3),10)</f>
        <v>95.949688813929271</v>
      </c>
      <c r="G177" s="15">
        <f>-10*G$20*LOG(0.3/(4*PI()*G$21*$B$3),10)</f>
        <v>71.306714688805911</v>
      </c>
    </row>
    <row r="178" spans="1:7" x14ac:dyDescent="0.25">
      <c r="A178" s="11" t="s">
        <v>41</v>
      </c>
      <c r="B178" s="8"/>
      <c r="C178" s="48" t="s">
        <v>14</v>
      </c>
      <c r="D178" s="13">
        <f>-(D176-D177)</f>
        <v>-23.091511012629965</v>
      </c>
      <c r="E178" s="13">
        <f>-(E176-E177)</f>
        <v>-17.070911099350354</v>
      </c>
      <c r="F178" s="13">
        <f>-(F176-F177)</f>
        <v>-11.050311186070729</v>
      </c>
      <c r="G178" s="15">
        <f>-(G176-G177)</f>
        <v>-35.693285311194089</v>
      </c>
    </row>
    <row r="179" spans="1:7" x14ac:dyDescent="0.25">
      <c r="A179" s="11" t="s">
        <v>34</v>
      </c>
      <c r="B179" s="8"/>
      <c r="C179" s="48" t="s">
        <v>14</v>
      </c>
      <c r="D179" s="13">
        <f>D177+10*D$22*LOG(D$23/D$21,10)</f>
        <v>95.347628822601322</v>
      </c>
      <c r="E179" s="13">
        <f>E177+10*E$22*LOG(E$23/E$21,10)</f>
        <v>99.863078757561027</v>
      </c>
      <c r="F179" s="13">
        <f>F177+10*F$22*LOG(F$23/F$21,10)</f>
        <v>112.80736857111222</v>
      </c>
      <c r="G179" s="15">
        <f>G177+10*G$22*LOG(G$23/G$21,10)</f>
        <v>120.83034952357744</v>
      </c>
    </row>
    <row r="180" spans="1:7" x14ac:dyDescent="0.25">
      <c r="A180" s="11" t="s">
        <v>41</v>
      </c>
      <c r="B180" s="8"/>
      <c r="C180" s="48" t="s">
        <v>14</v>
      </c>
      <c r="D180" s="13">
        <f>-(D176-D179)</f>
        <v>-11.652371177398678</v>
      </c>
      <c r="E180" s="13">
        <f>-(E176-E179)</f>
        <v>-7.136921242438973</v>
      </c>
      <c r="F180" s="13">
        <f>-(F176-F179)</f>
        <v>5.8073685711122209</v>
      </c>
      <c r="G180" s="15">
        <f>-(G176-G179)</f>
        <v>13.830349523577439</v>
      </c>
    </row>
    <row r="181" spans="1:7" ht="18.75" thickBot="1" x14ac:dyDescent="0.3">
      <c r="A181" s="17" t="s">
        <v>83</v>
      </c>
      <c r="B181" s="46"/>
      <c r="C181" s="55" t="s">
        <v>38</v>
      </c>
      <c r="D181" s="58">
        <f>IF(D180&lt;0,D$23*POWER(10,-D180/(10*D$24)),IF(D178&lt;0,D$21*POWER(10,-D178/(10*D$22)),0.3*POWER(10,D176/(10*D$20))/(4*PI()*$B$3)))</f>
        <v>238.88855631622692</v>
      </c>
      <c r="E181" s="58">
        <f>IF(E180&lt;0,E$23*POWER(10,-E180/(10*E$24)),IF(E178&lt;0,E$21*POWER(10,-E178/(10*E$22)),0.3*POWER(10,E176/(10*E$20))/(4*PI()*$B$3)))</f>
        <v>394.50606311782485</v>
      </c>
      <c r="F181" s="58">
        <f>IF(F180&lt;0,F$23*POWER(10,-F180/(10*F$24)),IF(F178&lt;0,F$21*POWER(10,-F178/(10*F$22)),0.3*POWER(10,F176/(10*F$20))/(4*PI()*$B$3)))</f>
        <v>635.17578975208596</v>
      </c>
      <c r="G181" s="59">
        <f>IF(G180&lt;0,G$23*POWER(10,-G180/(10*G$24)),IF(G178&lt;0,G$21*POWER(10,-G178/(10*G$22)),0.3*POWER(10,G176/(10*G$20))/(4*PI()*$B$3)))</f>
        <v>314.82179378275521</v>
      </c>
    </row>
  </sheetData>
  <mergeCells count="5">
    <mergeCell ref="K3:N3"/>
    <mergeCell ref="I5:I6"/>
    <mergeCell ref="I7:I8"/>
    <mergeCell ref="I9:I10"/>
    <mergeCell ref="I11:I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opLeftCell="A2" zoomScale="75" zoomScaleNormal="75" workbookViewId="0">
      <selection activeCell="I16" sqref="I16"/>
    </sheetView>
  </sheetViews>
  <sheetFormatPr defaultColWidth="9.140625" defaultRowHeight="15" x14ac:dyDescent="0.25"/>
  <cols>
    <col min="1" max="1" width="58.7109375" bestFit="1" customWidth="1"/>
    <col min="10" max="10" width="10.28515625" bestFit="1" customWidth="1"/>
  </cols>
  <sheetData>
    <row r="1" spans="1:14" x14ac:dyDescent="0.25">
      <c r="A1" t="s">
        <v>89</v>
      </c>
      <c r="B1">
        <v>26</v>
      </c>
      <c r="C1" t="s">
        <v>12</v>
      </c>
    </row>
    <row r="2" spans="1:14" x14ac:dyDescent="0.25">
      <c r="A2" s="50" t="s">
        <v>45</v>
      </c>
    </row>
    <row r="3" spans="1:14" ht="15.75" thickBot="1" x14ac:dyDescent="0.3">
      <c r="A3" s="50" t="s">
        <v>46</v>
      </c>
    </row>
    <row r="4" spans="1:14" ht="15.75" thickBot="1" x14ac:dyDescent="0.3">
      <c r="A4" s="1" t="s">
        <v>0</v>
      </c>
      <c r="B4" s="1">
        <v>5.85</v>
      </c>
      <c r="C4" s="1"/>
      <c r="D4" s="1" t="s">
        <v>1</v>
      </c>
      <c r="E4" s="1">
        <f>300000000/B4/10^9</f>
        <v>5.1282051282051287E-2</v>
      </c>
      <c r="F4" s="1"/>
      <c r="G4" s="1"/>
      <c r="I4" s="75"/>
      <c r="J4" s="76"/>
      <c r="K4" s="113" t="s">
        <v>95</v>
      </c>
      <c r="L4" s="113"/>
      <c r="M4" s="113"/>
      <c r="N4" s="114"/>
    </row>
    <row r="5" spans="1:14" x14ac:dyDescent="0.25">
      <c r="A5" s="2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5" t="s">
        <v>7</v>
      </c>
      <c r="G5" s="6" t="s">
        <v>8</v>
      </c>
      <c r="I5" s="77"/>
      <c r="J5" s="71"/>
      <c r="K5" s="47" t="s">
        <v>5</v>
      </c>
      <c r="L5" s="47" t="s">
        <v>6</v>
      </c>
      <c r="M5" s="72" t="s">
        <v>7</v>
      </c>
      <c r="N5" s="78" t="s">
        <v>8</v>
      </c>
    </row>
    <row r="6" spans="1:14" x14ac:dyDescent="0.25">
      <c r="A6" s="7" t="s">
        <v>62</v>
      </c>
      <c r="B6" s="8"/>
      <c r="C6" s="9"/>
      <c r="D6" s="9"/>
      <c r="E6" s="9"/>
      <c r="F6" s="9"/>
      <c r="G6" s="10"/>
      <c r="I6" s="115" t="s">
        <v>93</v>
      </c>
      <c r="J6" s="106" t="s">
        <v>91</v>
      </c>
      <c r="K6" s="74">
        <f>D37</f>
        <v>265.89304266872534</v>
      </c>
      <c r="L6" s="74">
        <f>E37</f>
        <v>445.33339254675224</v>
      </c>
      <c r="M6" s="74">
        <f>F37</f>
        <v>748.72529854000504</v>
      </c>
      <c r="N6" s="74">
        <f>G37</f>
        <v>373.3695214784953</v>
      </c>
    </row>
    <row r="7" spans="1:14" x14ac:dyDescent="0.25">
      <c r="A7" s="11" t="s">
        <v>9</v>
      </c>
      <c r="B7" s="12">
        <v>1</v>
      </c>
      <c r="C7" s="9" t="s">
        <v>10</v>
      </c>
      <c r="D7" s="13">
        <f>B7</f>
        <v>1</v>
      </c>
      <c r="E7" s="13">
        <f>D7</f>
        <v>1</v>
      </c>
      <c r="F7" s="13">
        <f>E7</f>
        <v>1</v>
      </c>
      <c r="G7" s="14">
        <f>F7</f>
        <v>1</v>
      </c>
      <c r="I7" s="116"/>
      <c r="J7" s="48" t="s">
        <v>92</v>
      </c>
      <c r="K7" s="74">
        <f>D46</f>
        <v>139.84186469006329</v>
      </c>
      <c r="L7" s="74">
        <f>E46</f>
        <v>209.64282482767533</v>
      </c>
      <c r="M7" s="74">
        <f>F46</f>
        <v>279.09437210786513</v>
      </c>
      <c r="N7" s="74">
        <f>G46</f>
        <v>134.18204879376117</v>
      </c>
    </row>
    <row r="8" spans="1:14" x14ac:dyDescent="0.25">
      <c r="A8" s="11" t="s">
        <v>11</v>
      </c>
      <c r="B8" s="12">
        <f>B1</f>
        <v>26</v>
      </c>
      <c r="C8" s="9" t="s">
        <v>12</v>
      </c>
      <c r="D8" s="13">
        <f>$B8</f>
        <v>26</v>
      </c>
      <c r="E8" s="13">
        <f>$B8</f>
        <v>26</v>
      </c>
      <c r="F8" s="13">
        <f>$B8</f>
        <v>26</v>
      </c>
      <c r="G8" s="15">
        <f>$B8</f>
        <v>26</v>
      </c>
      <c r="I8" s="115" t="s">
        <v>94</v>
      </c>
      <c r="J8" s="106" t="s">
        <v>91</v>
      </c>
      <c r="K8" s="74">
        <f>D82</f>
        <v>226.30804766868019</v>
      </c>
      <c r="L8" s="74">
        <f>E82</f>
        <v>371.07939618977741</v>
      </c>
      <c r="M8" s="74">
        <f>F82</f>
        <v>584.53671548245711</v>
      </c>
      <c r="N8" s="74">
        <f>G82</f>
        <v>288.83264157322878</v>
      </c>
    </row>
    <row r="9" spans="1:14" x14ac:dyDescent="0.25">
      <c r="A9" s="11" t="s">
        <v>13</v>
      </c>
      <c r="B9" s="12">
        <v>0</v>
      </c>
      <c r="C9" s="9" t="s">
        <v>14</v>
      </c>
      <c r="D9" s="13">
        <f>$B9</f>
        <v>0</v>
      </c>
      <c r="E9" s="13">
        <f t="shared" ref="E9:G10" si="0">$B9</f>
        <v>0</v>
      </c>
      <c r="F9" s="13">
        <f t="shared" si="0"/>
        <v>0</v>
      </c>
      <c r="G9" s="15">
        <f t="shared" si="0"/>
        <v>0</v>
      </c>
      <c r="I9" s="116"/>
      <c r="J9" s="48" t="s">
        <v>92</v>
      </c>
      <c r="K9" s="74">
        <f>D91</f>
        <v>117.88946634719174</v>
      </c>
      <c r="L9" s="74">
        <f>E91</f>
        <v>169.92559220674735</v>
      </c>
      <c r="M9" s="74">
        <f>F91</f>
        <v>204.28690404989757</v>
      </c>
      <c r="N9" s="74">
        <f>G91</f>
        <v>103.80106938386535</v>
      </c>
    </row>
    <row r="10" spans="1:14" x14ac:dyDescent="0.25">
      <c r="A10" s="11" t="s">
        <v>15</v>
      </c>
      <c r="B10" s="12">
        <v>15</v>
      </c>
      <c r="C10" s="9" t="s">
        <v>14</v>
      </c>
      <c r="D10" s="13">
        <f>$B10</f>
        <v>15</v>
      </c>
      <c r="E10" s="13">
        <f t="shared" si="0"/>
        <v>15</v>
      </c>
      <c r="F10" s="13">
        <f t="shared" si="0"/>
        <v>15</v>
      </c>
      <c r="G10" s="15">
        <f t="shared" si="0"/>
        <v>15</v>
      </c>
      <c r="I10" s="116" t="s">
        <v>48</v>
      </c>
      <c r="J10" s="106" t="s">
        <v>91</v>
      </c>
      <c r="K10" s="74">
        <f>D128</f>
        <v>593.66874218180135</v>
      </c>
      <c r="L10" s="74">
        <f>E128</f>
        <v>1105.1522272490661</v>
      </c>
      <c r="M10" s="74">
        <f>F128</f>
        <v>2235.9938566486435</v>
      </c>
      <c r="N10" s="74">
        <f>G128</f>
        <v>1341.8204879376112</v>
      </c>
    </row>
    <row r="11" spans="1:14" x14ac:dyDescent="0.25">
      <c r="A11" s="11" t="s">
        <v>16</v>
      </c>
      <c r="B11" s="16">
        <v>0</v>
      </c>
      <c r="C11" s="9" t="s">
        <v>17</v>
      </c>
      <c r="D11" s="13">
        <v>0</v>
      </c>
      <c r="E11" s="13">
        <v>0</v>
      </c>
      <c r="F11" s="13">
        <v>0</v>
      </c>
      <c r="G11" s="15">
        <v>0</v>
      </c>
      <c r="I11" s="116"/>
      <c r="J11" s="48" t="s">
        <v>92</v>
      </c>
      <c r="K11" s="74">
        <f>D137</f>
        <v>312.22984656406135</v>
      </c>
      <c r="L11" s="74">
        <f>E137</f>
        <v>534.11236172969325</v>
      </c>
      <c r="M11" s="74">
        <f>F137</f>
        <v>958.2202947477773</v>
      </c>
      <c r="N11" s="74">
        <f>G137</f>
        <v>482.22528039231781</v>
      </c>
    </row>
    <row r="12" spans="1:14" ht="15.75" thickBot="1" x14ac:dyDescent="0.3">
      <c r="A12" s="17" t="s">
        <v>110</v>
      </c>
      <c r="B12" s="18"/>
      <c r="C12" s="19" t="s">
        <v>12</v>
      </c>
      <c r="D12" s="18">
        <f>D8-SUM(D9:D11)</f>
        <v>11</v>
      </c>
      <c r="E12" s="18">
        <f t="shared" ref="E12:G12" si="1">E8-SUM(E9:E11)</f>
        <v>11</v>
      </c>
      <c r="F12" s="18">
        <f t="shared" si="1"/>
        <v>11</v>
      </c>
      <c r="G12" s="32">
        <f t="shared" si="1"/>
        <v>11</v>
      </c>
      <c r="I12" s="116" t="s">
        <v>50</v>
      </c>
      <c r="J12" s="106" t="s">
        <v>91</v>
      </c>
      <c r="K12" s="74">
        <f>D173</f>
        <v>505.28593248102749</v>
      </c>
      <c r="L12" s="74">
        <f>E173</f>
        <v>920.88136225337712</v>
      </c>
      <c r="M12" s="74">
        <f>F173</f>
        <v>1812.3805600024116</v>
      </c>
      <c r="N12" s="74">
        <f>G173</f>
        <v>1038.0106938386537</v>
      </c>
    </row>
    <row r="13" spans="1:14" ht="15.75" thickBot="1" x14ac:dyDescent="0.3">
      <c r="A13" s="20"/>
      <c r="B13" s="21"/>
      <c r="C13" s="22"/>
      <c r="D13" s="23"/>
      <c r="E13" s="24"/>
      <c r="F13" s="25"/>
      <c r="G13" s="1"/>
      <c r="I13" s="117"/>
      <c r="J13" s="107" t="s">
        <v>92</v>
      </c>
      <c r="K13" s="80">
        <f>D182</f>
        <v>265.74643055944625</v>
      </c>
      <c r="L13" s="80">
        <f>E182</f>
        <v>445.05553817714946</v>
      </c>
      <c r="M13" s="80">
        <f>F182</f>
        <v>748.09138263754062</v>
      </c>
      <c r="N13" s="80">
        <f>G182</f>
        <v>373.04170146926754</v>
      </c>
    </row>
    <row r="14" spans="1:14" x14ac:dyDescent="0.25">
      <c r="A14" s="26" t="s">
        <v>134</v>
      </c>
      <c r="B14" s="27"/>
      <c r="C14" s="28"/>
      <c r="D14" s="27"/>
      <c r="E14" s="27"/>
      <c r="F14" s="27"/>
      <c r="G14" s="29"/>
    </row>
    <row r="15" spans="1:14" x14ac:dyDescent="0.25">
      <c r="A15" s="7" t="s">
        <v>19</v>
      </c>
      <c r="B15" s="30">
        <v>10</v>
      </c>
      <c r="C15" s="9" t="s">
        <v>10</v>
      </c>
      <c r="D15" s="37">
        <f t="shared" ref="D15:G17" si="2">$B15</f>
        <v>10</v>
      </c>
      <c r="E15" s="37">
        <f t="shared" si="2"/>
        <v>10</v>
      </c>
      <c r="F15" s="37">
        <f t="shared" si="2"/>
        <v>10</v>
      </c>
      <c r="G15" s="38">
        <f t="shared" si="2"/>
        <v>10</v>
      </c>
    </row>
    <row r="16" spans="1:14" x14ac:dyDescent="0.25">
      <c r="A16" s="11" t="s">
        <v>20</v>
      </c>
      <c r="B16" s="30">
        <v>-82</v>
      </c>
      <c r="C16" s="9" t="s">
        <v>12</v>
      </c>
      <c r="D16" s="13">
        <f t="shared" si="2"/>
        <v>-82</v>
      </c>
      <c r="E16" s="13">
        <f t="shared" si="2"/>
        <v>-82</v>
      </c>
      <c r="F16" s="13">
        <f t="shared" si="2"/>
        <v>-82</v>
      </c>
      <c r="G16" s="15">
        <f t="shared" si="2"/>
        <v>-82</v>
      </c>
      <c r="I16" t="s">
        <v>138</v>
      </c>
    </row>
    <row r="17" spans="1:7" x14ac:dyDescent="0.25">
      <c r="A17" s="11" t="s">
        <v>21</v>
      </c>
      <c r="B17" s="30">
        <v>10</v>
      </c>
      <c r="C17" s="9" t="s">
        <v>17</v>
      </c>
      <c r="D17" s="13">
        <f t="shared" si="2"/>
        <v>10</v>
      </c>
      <c r="E17" s="13">
        <f t="shared" si="2"/>
        <v>10</v>
      </c>
      <c r="F17" s="13">
        <f t="shared" si="2"/>
        <v>10</v>
      </c>
      <c r="G17" s="15">
        <f t="shared" si="2"/>
        <v>10</v>
      </c>
    </row>
    <row r="18" spans="1:7" ht="15.75" thickBot="1" x14ac:dyDescent="0.3">
      <c r="A18" s="17" t="s">
        <v>140</v>
      </c>
      <c r="B18" s="31"/>
      <c r="C18" s="19" t="s">
        <v>12</v>
      </c>
      <c r="D18" s="18">
        <f>D16-D17</f>
        <v>-92</v>
      </c>
      <c r="E18" s="18">
        <f t="shared" ref="E18:G18" si="3">E16-E17</f>
        <v>-92</v>
      </c>
      <c r="F18" s="18">
        <f t="shared" si="3"/>
        <v>-92</v>
      </c>
      <c r="G18" s="32">
        <f t="shared" si="3"/>
        <v>-92</v>
      </c>
    </row>
    <row r="19" spans="1:7" ht="15.75" thickBot="1" x14ac:dyDescent="0.3">
      <c r="A19" s="20"/>
      <c r="B19" s="23"/>
      <c r="C19" s="22"/>
      <c r="D19" s="23"/>
      <c r="E19" s="24"/>
      <c r="F19" s="25"/>
      <c r="G19" s="1"/>
    </row>
    <row r="20" spans="1:7" x14ac:dyDescent="0.25">
      <c r="A20" s="26" t="s">
        <v>22</v>
      </c>
      <c r="B20" s="33"/>
      <c r="C20" s="34"/>
      <c r="D20" s="33"/>
      <c r="E20" s="33"/>
      <c r="F20" s="33"/>
      <c r="G20" s="29"/>
    </row>
    <row r="21" spans="1:7" x14ac:dyDescent="0.25">
      <c r="A21" s="11" t="s">
        <v>23</v>
      </c>
      <c r="B21" s="35"/>
      <c r="C21" s="36"/>
      <c r="D21" s="37">
        <v>2</v>
      </c>
      <c r="E21" s="37">
        <v>2</v>
      </c>
      <c r="F21" s="37">
        <v>2</v>
      </c>
      <c r="G21" s="38">
        <v>2</v>
      </c>
    </row>
    <row r="22" spans="1:7" x14ac:dyDescent="0.25">
      <c r="A22" s="11" t="s">
        <v>24</v>
      </c>
      <c r="B22" s="35"/>
      <c r="C22" s="36"/>
      <c r="D22" s="13">
        <v>64</v>
      </c>
      <c r="E22" s="13">
        <v>128</v>
      </c>
      <c r="F22" s="13">
        <v>256</v>
      </c>
      <c r="G22" s="15">
        <v>15</v>
      </c>
    </row>
    <row r="23" spans="1:7" x14ac:dyDescent="0.25">
      <c r="A23" s="11" t="s">
        <v>25</v>
      </c>
      <c r="B23" s="35"/>
      <c r="C23" s="36"/>
      <c r="D23" s="37">
        <v>3.8</v>
      </c>
      <c r="E23" s="37">
        <v>3.3</v>
      </c>
      <c r="F23" s="37">
        <v>2.8</v>
      </c>
      <c r="G23" s="38">
        <v>2.7</v>
      </c>
    </row>
    <row r="24" spans="1:7" x14ac:dyDescent="0.25">
      <c r="A24" s="11" t="s">
        <v>26</v>
      </c>
      <c r="B24" s="35"/>
      <c r="C24" s="36"/>
      <c r="D24" s="13">
        <v>128</v>
      </c>
      <c r="E24" s="13">
        <v>256</v>
      </c>
      <c r="F24" s="13">
        <v>1024</v>
      </c>
      <c r="G24" s="15">
        <v>1024</v>
      </c>
    </row>
    <row r="25" spans="1:7" ht="15.75" thickBot="1" x14ac:dyDescent="0.3">
      <c r="A25" s="39" t="s">
        <v>27</v>
      </c>
      <c r="B25" s="18"/>
      <c r="C25" s="19"/>
      <c r="D25" s="40">
        <v>4.3</v>
      </c>
      <c r="E25" s="40">
        <v>3.8</v>
      </c>
      <c r="F25" s="40">
        <v>3.3</v>
      </c>
      <c r="G25" s="41">
        <v>2.7</v>
      </c>
    </row>
    <row r="26" spans="1:7" ht="15.75" thickBot="1" x14ac:dyDescent="0.3">
      <c r="A26" s="1"/>
      <c r="B26" s="1"/>
      <c r="C26" s="1"/>
      <c r="D26" s="1"/>
      <c r="E26" s="1"/>
      <c r="F26" s="1"/>
      <c r="G26" s="1"/>
    </row>
    <row r="27" spans="1:7" x14ac:dyDescent="0.25">
      <c r="A27" s="26" t="s">
        <v>28</v>
      </c>
      <c r="B27" s="27"/>
      <c r="C27" s="28"/>
      <c r="D27" s="27"/>
      <c r="E27" s="27"/>
      <c r="F27" s="27"/>
      <c r="G27" s="29"/>
    </row>
    <row r="28" spans="1:7" x14ac:dyDescent="0.25">
      <c r="A28" s="11" t="s">
        <v>29</v>
      </c>
      <c r="B28" s="12">
        <v>6</v>
      </c>
      <c r="C28" s="9" t="s">
        <v>14</v>
      </c>
      <c r="D28" s="13">
        <f>$B$28</f>
        <v>6</v>
      </c>
      <c r="E28" s="13">
        <f>$B$28</f>
        <v>6</v>
      </c>
      <c r="F28" s="13">
        <f>$B$28</f>
        <v>6</v>
      </c>
      <c r="G28" s="15">
        <f>$B$28</f>
        <v>6</v>
      </c>
    </row>
    <row r="29" spans="1:7" x14ac:dyDescent="0.25">
      <c r="A29" s="7" t="s">
        <v>30</v>
      </c>
      <c r="B29" s="35"/>
      <c r="C29" s="36" t="s">
        <v>18</v>
      </c>
      <c r="D29" s="35">
        <f>D18-D28</f>
        <v>-98</v>
      </c>
      <c r="E29" s="35">
        <f>E18-E28</f>
        <v>-98</v>
      </c>
      <c r="F29" s="35">
        <f>F18-F28</f>
        <v>-98</v>
      </c>
      <c r="G29" s="42">
        <f>G18-G28</f>
        <v>-98</v>
      </c>
    </row>
    <row r="30" spans="1:7" x14ac:dyDescent="0.25">
      <c r="A30" s="11" t="s">
        <v>88</v>
      </c>
      <c r="B30" s="8"/>
      <c r="C30" s="9"/>
      <c r="D30" s="13"/>
      <c r="E30" s="13"/>
      <c r="F30" s="13"/>
      <c r="G30" s="15"/>
    </row>
    <row r="31" spans="1:7" x14ac:dyDescent="0.25">
      <c r="A31" s="43" t="s">
        <v>32</v>
      </c>
      <c r="B31" s="44"/>
      <c r="C31" s="9" t="s">
        <v>18</v>
      </c>
      <c r="D31" s="13">
        <f>D29</f>
        <v>-98</v>
      </c>
      <c r="E31" s="13">
        <f>E29</f>
        <v>-98</v>
      </c>
      <c r="F31" s="13">
        <f>F29</f>
        <v>-98</v>
      </c>
      <c r="G31" s="15">
        <f>G29</f>
        <v>-98</v>
      </c>
    </row>
    <row r="32" spans="1:7" x14ac:dyDescent="0.25">
      <c r="A32" s="7" t="s">
        <v>39</v>
      </c>
      <c r="B32" s="13"/>
      <c r="C32" s="47" t="s">
        <v>14</v>
      </c>
      <c r="D32" s="35">
        <f>-D31+D12</f>
        <v>109</v>
      </c>
      <c r="E32" s="35">
        <f>-E31+E12</f>
        <v>109</v>
      </c>
      <c r="F32" s="35">
        <f>-F31+F12</f>
        <v>109</v>
      </c>
      <c r="G32" s="42">
        <f>-G31+G12</f>
        <v>109</v>
      </c>
    </row>
    <row r="33" spans="1:7" x14ac:dyDescent="0.25">
      <c r="A33" s="11" t="s">
        <v>33</v>
      </c>
      <c r="B33" s="8"/>
      <c r="C33" s="48" t="s">
        <v>14</v>
      </c>
      <c r="D33" s="13">
        <f>-10*D21*LOG(0.3/(4*PI()*D22*$B$4),10)</f>
        <v>83.908488987370035</v>
      </c>
      <c r="E33" s="13">
        <f>-10*E21*LOG(0.3/(4*PI()*E22*$B$4),10)</f>
        <v>89.929088900649646</v>
      </c>
      <c r="F33" s="13">
        <f>-10*F21*LOG(0.3/(4*PI()*F22*$B$4),10)</f>
        <v>95.949688813929271</v>
      </c>
      <c r="G33" s="15">
        <f>-10*G21*LOG(0.3/(4*PI()*G22*$B$4),10)</f>
        <v>71.306714688805911</v>
      </c>
    </row>
    <row r="34" spans="1:7" x14ac:dyDescent="0.25">
      <c r="A34" s="11" t="s">
        <v>41</v>
      </c>
      <c r="B34" s="8"/>
      <c r="C34" s="48" t="s">
        <v>14</v>
      </c>
      <c r="D34" s="13">
        <f>-D32+D33</f>
        <v>-25.091511012629965</v>
      </c>
      <c r="E34" s="13">
        <f>-E32+E33</f>
        <v>-19.070911099350354</v>
      </c>
      <c r="F34" s="13">
        <f>-F32+F33</f>
        <v>-13.050311186070729</v>
      </c>
      <c r="G34" s="15">
        <f>-G32+G33</f>
        <v>-37.693285311194089</v>
      </c>
    </row>
    <row r="35" spans="1:7" x14ac:dyDescent="0.25">
      <c r="A35" s="11" t="s">
        <v>34</v>
      </c>
      <c r="B35" s="8"/>
      <c r="C35" s="48" t="s">
        <v>14</v>
      </c>
      <c r="D35" s="13">
        <f>D33+10*D23*LOG(D24/D22,10)</f>
        <v>95.347628822601322</v>
      </c>
      <c r="E35" s="13">
        <f>E33+10*E23*LOG(E24/E22,10)</f>
        <v>99.863078757561027</v>
      </c>
      <c r="F35" s="13">
        <f>F33+10*F23*LOG(F24/F22,10)</f>
        <v>112.80736857111222</v>
      </c>
      <c r="G35" s="15">
        <f>G33+10*G23*LOG(G24/G22,10)</f>
        <v>120.83034952357744</v>
      </c>
    </row>
    <row r="36" spans="1:7" x14ac:dyDescent="0.25">
      <c r="A36" s="11" t="s">
        <v>41</v>
      </c>
      <c r="B36" s="8"/>
      <c r="C36" s="48" t="s">
        <v>14</v>
      </c>
      <c r="D36" s="13">
        <f>-D32+D35</f>
        <v>-13.652371177398678</v>
      </c>
      <c r="E36" s="13">
        <f>-E32+E35</f>
        <v>-9.136921242438973</v>
      </c>
      <c r="F36" s="13">
        <f>-F32+F35</f>
        <v>3.8073685711122209</v>
      </c>
      <c r="G36" s="15">
        <f>-G32+G35</f>
        <v>11.830349523577439</v>
      </c>
    </row>
    <row r="37" spans="1:7" ht="18" x14ac:dyDescent="0.25">
      <c r="A37" s="7" t="s">
        <v>86</v>
      </c>
      <c r="B37" s="44"/>
      <c r="C37" s="47" t="s">
        <v>14</v>
      </c>
      <c r="D37" s="56">
        <f>IF(D36&lt;0,D$24*POWER(10,-D36/(10*D$25)),IF(D34&lt;0,D$22*POWER(10,-D34/(10*D$23)),0.3*POWER(10,D32/(10*D$21))/(4*PI()*$B$4)))</f>
        <v>265.89304266872534</v>
      </c>
      <c r="E37" s="56">
        <f>IF(E36&lt;0,E$24*POWER(10,-E36/(10*E$25)),IF(E34&lt;0,E$22*POWER(10,-E34/(10*E$23)),0.3*POWER(10,E32/(10*E$21))/(4*PI()*$B$4)))</f>
        <v>445.33339254675224</v>
      </c>
      <c r="F37" s="56">
        <f>IF(F36&lt;0,F$24*POWER(10,-F36/(10*F$25)),IF(F34&lt;0,F$22*POWER(10,-F34/(10*F$23)),0.3*POWER(10,F32/(10*F$21))/(4*PI()*$B$4)))</f>
        <v>748.72529854000504</v>
      </c>
      <c r="G37" s="57">
        <f>IF(G36&lt;0,G$24*POWER(10,-G36/(10*G$25)),IF(G34&lt;0,G$22*POWER(10,-G34/(10*G$23)),0.3*POWER(10,G32/(10*G$21))/(4*PI()*$B$4)))</f>
        <v>373.3695214784953</v>
      </c>
    </row>
    <row r="38" spans="1:7" x14ac:dyDescent="0.25">
      <c r="A38" s="11" t="s">
        <v>87</v>
      </c>
      <c r="B38" s="8"/>
      <c r="C38" s="9"/>
      <c r="D38" s="13"/>
      <c r="E38" s="13"/>
      <c r="F38" s="13"/>
      <c r="G38" s="15"/>
    </row>
    <row r="39" spans="1:7" x14ac:dyDescent="0.25">
      <c r="A39" s="11" t="s">
        <v>40</v>
      </c>
      <c r="B39" s="16">
        <v>12</v>
      </c>
      <c r="C39" s="48" t="s">
        <v>14</v>
      </c>
      <c r="D39" s="13">
        <f>$B39</f>
        <v>12</v>
      </c>
      <c r="E39" s="13">
        <f>$B39</f>
        <v>12</v>
      </c>
      <c r="F39" s="13">
        <f>$B39</f>
        <v>12</v>
      </c>
      <c r="G39" s="15">
        <f>$B39</f>
        <v>12</v>
      </c>
    </row>
    <row r="40" spans="1:7" x14ac:dyDescent="0.25">
      <c r="A40" s="43" t="s">
        <v>32</v>
      </c>
      <c r="B40" s="8"/>
      <c r="C40" s="48" t="s">
        <v>18</v>
      </c>
      <c r="D40" s="13">
        <f>D31+D39</f>
        <v>-86</v>
      </c>
      <c r="E40" s="13">
        <f>E31+E39</f>
        <v>-86</v>
      </c>
      <c r="F40" s="13">
        <f>F31+F39</f>
        <v>-86</v>
      </c>
      <c r="G40" s="15">
        <f>G31+G39</f>
        <v>-86</v>
      </c>
    </row>
    <row r="41" spans="1:7" x14ac:dyDescent="0.25">
      <c r="A41" s="7" t="s">
        <v>39</v>
      </c>
      <c r="B41" s="45"/>
      <c r="C41" s="47" t="s">
        <v>14</v>
      </c>
      <c r="D41" s="35">
        <f>-D40+D12</f>
        <v>97</v>
      </c>
      <c r="E41" s="35">
        <f>-E40+E12</f>
        <v>97</v>
      </c>
      <c r="F41" s="35">
        <f>-F40+F12</f>
        <v>97</v>
      </c>
      <c r="G41" s="42">
        <f>-G40+G12</f>
        <v>97</v>
      </c>
    </row>
    <row r="42" spans="1:7" x14ac:dyDescent="0.25">
      <c r="A42" s="11" t="s">
        <v>33</v>
      </c>
      <c r="B42" s="8"/>
      <c r="C42" s="48" t="s">
        <v>14</v>
      </c>
      <c r="D42" s="13">
        <f>-10*D$21*LOG(0.3/(4*PI()*D$22*$B$4),10)</f>
        <v>83.908488987370035</v>
      </c>
      <c r="E42" s="13">
        <f>-10*E$21*LOG(0.3/(4*PI()*E$22*$B$4),10)</f>
        <v>89.929088900649646</v>
      </c>
      <c r="F42" s="13">
        <f>-10*F$21*LOG(0.3/(4*PI()*F$22*$B$4),10)</f>
        <v>95.949688813929271</v>
      </c>
      <c r="G42" s="15">
        <f>-10*G$21*LOG(0.3/(4*PI()*G$22*$B$4),10)</f>
        <v>71.306714688805911</v>
      </c>
    </row>
    <row r="43" spans="1:7" x14ac:dyDescent="0.25">
      <c r="A43" s="11" t="s">
        <v>41</v>
      </c>
      <c r="B43" s="8"/>
      <c r="C43" s="48" t="s">
        <v>14</v>
      </c>
      <c r="D43" s="13">
        <f>-D41+D42</f>
        <v>-13.091511012629965</v>
      </c>
      <c r="E43" s="13">
        <f>-E41+E42</f>
        <v>-7.0709110993503543</v>
      </c>
      <c r="F43" s="13">
        <f>-F41+F42</f>
        <v>-1.0503111860707293</v>
      </c>
      <c r="G43" s="15">
        <f>-G41+G42</f>
        <v>-25.693285311194089</v>
      </c>
    </row>
    <row r="44" spans="1:7" x14ac:dyDescent="0.25">
      <c r="A44" s="11" t="s">
        <v>34</v>
      </c>
      <c r="B44" s="8"/>
      <c r="C44" s="48" t="s">
        <v>14</v>
      </c>
      <c r="D44" s="13">
        <f>D42+10*D$23*LOG(D$24/D$22,10)</f>
        <v>95.347628822601322</v>
      </c>
      <c r="E44" s="13">
        <f>E42+10*E$23*LOG(E$24/E$22,10)</f>
        <v>99.863078757561027</v>
      </c>
      <c r="F44" s="13">
        <f>F42+10*F$23*LOG(F$24/F$22,10)</f>
        <v>112.80736857111222</v>
      </c>
      <c r="G44" s="15">
        <f>G42+10*G$23*LOG(G$24/G$22,10)</f>
        <v>120.83034952357744</v>
      </c>
    </row>
    <row r="45" spans="1:7" x14ac:dyDescent="0.25">
      <c r="A45" s="11" t="s">
        <v>41</v>
      </c>
      <c r="B45" s="8"/>
      <c r="C45" s="48" t="s">
        <v>14</v>
      </c>
      <c r="D45" s="13">
        <f>-D41+D44</f>
        <v>-1.6523711773986776</v>
      </c>
      <c r="E45" s="13">
        <f>-E41+E44</f>
        <v>2.863078757561027</v>
      </c>
      <c r="F45" s="13">
        <f>-F41+F44</f>
        <v>15.807368571112221</v>
      </c>
      <c r="G45" s="15">
        <f>-G41+G44</f>
        <v>23.830349523577439</v>
      </c>
    </row>
    <row r="46" spans="1:7" ht="18.75" thickBot="1" x14ac:dyDescent="0.3">
      <c r="A46" s="17" t="s">
        <v>85</v>
      </c>
      <c r="B46" s="46"/>
      <c r="C46" s="19" t="s">
        <v>38</v>
      </c>
      <c r="D46" s="58">
        <f>IF(D45&lt;0,D$24*POWER(10,-D45/(10*D$25)),IF(D43&lt;0,D$22*POWER(10,-D43/(10*D$23)),0.3*POWER(10,D41/(10*D$21))/(4*PI()*$B$4)))</f>
        <v>139.84186469006329</v>
      </c>
      <c r="E46" s="58">
        <f>IF(E45&lt;0,E$24*POWER(10,-E45/(10*E$25)),IF(E43&lt;0,E$22*POWER(10,-E43/(10*E$23)),0.3*POWER(10,E41/(10*E$21))/(4*PI()*$B$4)))</f>
        <v>209.64282482767533</v>
      </c>
      <c r="F46" s="58">
        <f>IF(F45&lt;0,F$24*POWER(10,-F45/(10*F$25)),IF(F43&lt;0,F$22*POWER(10,-F43/(10*F$23)),0.3*POWER(10,F41/(10*F$21))/(4*PI()*$B$4)))</f>
        <v>279.09437210786513</v>
      </c>
      <c r="G46" s="59">
        <f>IF(G45&lt;0,G$24*POWER(10,-G45/(10*G$25)),IF(G43&lt;0,G$22*POWER(10,-G43/(10*G$23)),0.3*POWER(10,G41/(10*G$21))/(4*PI()*$B$4)))</f>
        <v>134.18204879376117</v>
      </c>
    </row>
    <row r="47" spans="1:7" ht="18" x14ac:dyDescent="0.25">
      <c r="A47" s="51"/>
      <c r="B47" s="52"/>
      <c r="C47" s="53"/>
      <c r="D47" s="54"/>
      <c r="E47" s="54"/>
      <c r="F47" s="54"/>
      <c r="G47" s="54"/>
    </row>
    <row r="48" spans="1:7" x14ac:dyDescent="0.25">
      <c r="A48" s="51" t="s">
        <v>47</v>
      </c>
    </row>
    <row r="49" spans="1:7" ht="15.75" thickBot="1" x14ac:dyDescent="0.3">
      <c r="A49" s="1" t="s">
        <v>0</v>
      </c>
      <c r="B49" s="1">
        <v>5.85</v>
      </c>
      <c r="C49" s="1"/>
      <c r="D49" s="1" t="s">
        <v>1</v>
      </c>
      <c r="E49" s="1">
        <f>300000000/B49/10^9</f>
        <v>5.1282051282051287E-2</v>
      </c>
      <c r="F49" s="1"/>
      <c r="G49" s="1"/>
    </row>
    <row r="50" spans="1:7" x14ac:dyDescent="0.25">
      <c r="A50" s="2" t="s">
        <v>2</v>
      </c>
      <c r="B50" s="3" t="s">
        <v>3</v>
      </c>
      <c r="C50" s="3" t="s">
        <v>4</v>
      </c>
      <c r="D50" s="4" t="s">
        <v>5</v>
      </c>
      <c r="E50" s="4" t="s">
        <v>6</v>
      </c>
      <c r="F50" s="5" t="s">
        <v>7</v>
      </c>
      <c r="G50" s="6" t="s">
        <v>8</v>
      </c>
    </row>
    <row r="51" spans="1:7" x14ac:dyDescent="0.25">
      <c r="A51" s="7" t="s">
        <v>42</v>
      </c>
      <c r="B51" s="8"/>
      <c r="C51" s="9"/>
      <c r="D51" s="9"/>
      <c r="E51" s="9"/>
      <c r="F51" s="9"/>
      <c r="G51" s="10"/>
    </row>
    <row r="52" spans="1:7" x14ac:dyDescent="0.25">
      <c r="A52" s="11" t="s">
        <v>9</v>
      </c>
      <c r="B52" s="12">
        <v>20</v>
      </c>
      <c r="C52" s="9" t="s">
        <v>10</v>
      </c>
      <c r="D52" s="13">
        <f>B52</f>
        <v>20</v>
      </c>
      <c r="E52" s="13">
        <f>D52</f>
        <v>20</v>
      </c>
      <c r="F52" s="13">
        <f>E52</f>
        <v>20</v>
      </c>
      <c r="G52" s="49">
        <f>F52</f>
        <v>20</v>
      </c>
    </row>
    <row r="53" spans="1:7" x14ac:dyDescent="0.25">
      <c r="A53" s="11" t="s">
        <v>11</v>
      </c>
      <c r="B53" s="12">
        <f>B1</f>
        <v>26</v>
      </c>
      <c r="C53" s="9" t="s">
        <v>12</v>
      </c>
      <c r="D53" s="13">
        <f>$B53</f>
        <v>26</v>
      </c>
      <c r="E53" s="13">
        <f>$B53</f>
        <v>26</v>
      </c>
      <c r="F53" s="13">
        <f>$B53</f>
        <v>26</v>
      </c>
      <c r="G53" s="15">
        <f>$B53</f>
        <v>26</v>
      </c>
    </row>
    <row r="54" spans="1:7" x14ac:dyDescent="0.25">
      <c r="A54" s="11" t="s">
        <v>13</v>
      </c>
      <c r="B54" s="12">
        <v>0</v>
      </c>
      <c r="C54" s="9" t="s">
        <v>14</v>
      </c>
      <c r="D54" s="13">
        <f>$B54</f>
        <v>0</v>
      </c>
      <c r="E54" s="13">
        <f t="shared" ref="E54:G55" si="4">$B54</f>
        <v>0</v>
      </c>
      <c r="F54" s="13">
        <f t="shared" si="4"/>
        <v>0</v>
      </c>
      <c r="G54" s="15">
        <f t="shared" si="4"/>
        <v>0</v>
      </c>
    </row>
    <row r="55" spans="1:7" x14ac:dyDescent="0.25">
      <c r="A55" s="11" t="s">
        <v>15</v>
      </c>
      <c r="B55" s="12">
        <v>15</v>
      </c>
      <c r="C55" s="9" t="s">
        <v>14</v>
      </c>
      <c r="D55" s="13">
        <f>$B55</f>
        <v>15</v>
      </c>
      <c r="E55" s="13">
        <f t="shared" si="4"/>
        <v>15</v>
      </c>
      <c r="F55" s="13">
        <f t="shared" si="4"/>
        <v>15</v>
      </c>
      <c r="G55" s="15">
        <f t="shared" si="4"/>
        <v>15</v>
      </c>
    </row>
    <row r="56" spans="1:7" x14ac:dyDescent="0.25">
      <c r="A56" s="11" t="s">
        <v>16</v>
      </c>
      <c r="B56" s="16">
        <v>0</v>
      </c>
      <c r="C56" s="9" t="s">
        <v>17</v>
      </c>
      <c r="D56" s="13">
        <v>0</v>
      </c>
      <c r="E56" s="13">
        <v>0</v>
      </c>
      <c r="F56" s="13">
        <v>0</v>
      </c>
      <c r="G56" s="15">
        <v>0</v>
      </c>
    </row>
    <row r="57" spans="1:7" ht="15.75" thickBot="1" x14ac:dyDescent="0.3">
      <c r="A57" s="17" t="s">
        <v>110</v>
      </c>
      <c r="B57" s="18"/>
      <c r="C57" s="19" t="s">
        <v>18</v>
      </c>
      <c r="D57" s="18">
        <f>D53-SUM(D54:D56)-10*LOG10(B52/1)</f>
        <v>-2.0102999566398125</v>
      </c>
      <c r="E57" s="18">
        <f>E53-SUM(E54:E56)-10*LOG10(E52/1)</f>
        <v>-2.0102999566398125</v>
      </c>
      <c r="F57" s="18">
        <f>F53-SUM(F54:F56)-10*LOG10(F52/1)</f>
        <v>-2.0102999566398125</v>
      </c>
      <c r="G57" s="32">
        <f>G53-SUM(G54:G56)-10*LOG10(G52/1)</f>
        <v>-2.0102999566398125</v>
      </c>
    </row>
    <row r="58" spans="1:7" ht="15.75" thickBot="1" x14ac:dyDescent="0.3">
      <c r="A58" s="20"/>
      <c r="B58" s="21"/>
      <c r="C58" s="22"/>
      <c r="D58" s="23"/>
      <c r="E58" s="24"/>
      <c r="F58" s="25"/>
      <c r="G58" s="1"/>
    </row>
    <row r="59" spans="1:7" x14ac:dyDescent="0.25">
      <c r="A59" s="26" t="s">
        <v>79</v>
      </c>
      <c r="B59" s="27"/>
      <c r="C59" s="28"/>
      <c r="D59" s="27"/>
      <c r="E59" s="27"/>
      <c r="F59" s="27"/>
      <c r="G59" s="29"/>
    </row>
    <row r="60" spans="1:7" x14ac:dyDescent="0.25">
      <c r="A60" s="7" t="s">
        <v>19</v>
      </c>
      <c r="B60" s="30">
        <v>10</v>
      </c>
      <c r="C60" s="9" t="s">
        <v>10</v>
      </c>
      <c r="D60" s="37">
        <f t="shared" ref="D60:G62" si="5">$B60</f>
        <v>10</v>
      </c>
      <c r="E60" s="37">
        <f t="shared" si="5"/>
        <v>10</v>
      </c>
      <c r="F60" s="37">
        <f t="shared" si="5"/>
        <v>10</v>
      </c>
      <c r="G60" s="38">
        <f t="shared" si="5"/>
        <v>10</v>
      </c>
    </row>
    <row r="61" spans="1:7" x14ac:dyDescent="0.25">
      <c r="A61" s="11" t="s">
        <v>20</v>
      </c>
      <c r="B61" s="30">
        <v>-82</v>
      </c>
      <c r="C61" s="9" t="s">
        <v>12</v>
      </c>
      <c r="D61" s="13">
        <f t="shared" si="5"/>
        <v>-82</v>
      </c>
      <c r="E61" s="13">
        <f t="shared" si="5"/>
        <v>-82</v>
      </c>
      <c r="F61" s="13">
        <f t="shared" si="5"/>
        <v>-82</v>
      </c>
      <c r="G61" s="15">
        <f t="shared" si="5"/>
        <v>-82</v>
      </c>
    </row>
    <row r="62" spans="1:7" x14ac:dyDescent="0.25">
      <c r="A62" s="11" t="s">
        <v>21</v>
      </c>
      <c r="B62" s="30">
        <v>10</v>
      </c>
      <c r="C62" s="9" t="s">
        <v>17</v>
      </c>
      <c r="D62" s="13">
        <f t="shared" si="5"/>
        <v>10</v>
      </c>
      <c r="E62" s="13">
        <f t="shared" si="5"/>
        <v>10</v>
      </c>
      <c r="F62" s="13">
        <f t="shared" si="5"/>
        <v>10</v>
      </c>
      <c r="G62" s="15">
        <f t="shared" si="5"/>
        <v>10</v>
      </c>
    </row>
    <row r="63" spans="1:7" ht="15.75" thickBot="1" x14ac:dyDescent="0.3">
      <c r="A63" s="17" t="s">
        <v>63</v>
      </c>
      <c r="B63" s="31"/>
      <c r="C63" s="19" t="s">
        <v>18</v>
      </c>
      <c r="D63" s="18">
        <f>D61-10*LOG(D60,10)-D62</f>
        <v>-102</v>
      </c>
      <c r="E63" s="18">
        <f>E61-10*LOG(E60,10)-E62</f>
        <v>-102</v>
      </c>
      <c r="F63" s="18">
        <f>F61-10*LOG(F60,10)-F62</f>
        <v>-102</v>
      </c>
      <c r="G63" s="32">
        <f>G61-10*LOG(G60,10)-G62</f>
        <v>-102</v>
      </c>
    </row>
    <row r="64" spans="1:7" ht="15.75" thickBot="1" x14ac:dyDescent="0.3">
      <c r="A64" s="20"/>
      <c r="B64" s="23"/>
      <c r="C64" s="22"/>
      <c r="D64" s="23"/>
      <c r="E64" s="24"/>
      <c r="F64" s="25"/>
      <c r="G64" s="1"/>
    </row>
    <row r="65" spans="1:7" x14ac:dyDescent="0.25">
      <c r="A65" s="26" t="s">
        <v>22</v>
      </c>
      <c r="B65" s="33"/>
      <c r="C65" s="34"/>
      <c r="D65" s="33"/>
      <c r="E65" s="33"/>
      <c r="F65" s="33"/>
      <c r="G65" s="29"/>
    </row>
    <row r="66" spans="1:7" x14ac:dyDescent="0.25">
      <c r="A66" s="11" t="s">
        <v>23</v>
      </c>
      <c r="B66" s="35"/>
      <c r="C66" s="36"/>
      <c r="D66" s="37">
        <v>2</v>
      </c>
      <c r="E66" s="37">
        <v>2</v>
      </c>
      <c r="F66" s="37">
        <v>2</v>
      </c>
      <c r="G66" s="38">
        <v>2</v>
      </c>
    </row>
    <row r="67" spans="1:7" x14ac:dyDescent="0.25">
      <c r="A67" s="11" t="s">
        <v>24</v>
      </c>
      <c r="B67" s="35"/>
      <c r="C67" s="36"/>
      <c r="D67" s="13">
        <v>64</v>
      </c>
      <c r="E67" s="13">
        <v>128</v>
      </c>
      <c r="F67" s="13">
        <v>256</v>
      </c>
      <c r="G67" s="15">
        <v>15</v>
      </c>
    </row>
    <row r="68" spans="1:7" x14ac:dyDescent="0.25">
      <c r="A68" s="11" t="s">
        <v>25</v>
      </c>
      <c r="B68" s="35"/>
      <c r="C68" s="36"/>
      <c r="D68" s="37">
        <v>3.8</v>
      </c>
      <c r="E68" s="37">
        <v>3.3</v>
      </c>
      <c r="F68" s="37">
        <v>2.8</v>
      </c>
      <c r="G68" s="38">
        <v>2.7</v>
      </c>
    </row>
    <row r="69" spans="1:7" x14ac:dyDescent="0.25">
      <c r="A69" s="11" t="s">
        <v>26</v>
      </c>
      <c r="B69" s="35"/>
      <c r="C69" s="36"/>
      <c r="D69" s="13">
        <v>128</v>
      </c>
      <c r="E69" s="13">
        <v>256</v>
      </c>
      <c r="F69" s="13">
        <v>1024</v>
      </c>
      <c r="G69" s="15">
        <v>1024</v>
      </c>
    </row>
    <row r="70" spans="1:7" ht="15.75" thickBot="1" x14ac:dyDescent="0.3">
      <c r="A70" s="39" t="s">
        <v>27</v>
      </c>
      <c r="B70" s="18"/>
      <c r="C70" s="19"/>
      <c r="D70" s="40">
        <v>4.3</v>
      </c>
      <c r="E70" s="40">
        <v>3.8</v>
      </c>
      <c r="F70" s="40">
        <v>3.3</v>
      </c>
      <c r="G70" s="41">
        <v>2.7</v>
      </c>
    </row>
    <row r="71" spans="1:7" ht="15.75" thickBot="1" x14ac:dyDescent="0.3">
      <c r="A71" s="1"/>
      <c r="B71" s="1"/>
      <c r="C71" s="1"/>
      <c r="D71" s="1"/>
      <c r="E71" s="1"/>
      <c r="F71" s="1"/>
      <c r="G71" s="1"/>
    </row>
    <row r="72" spans="1:7" x14ac:dyDescent="0.25">
      <c r="A72" s="26" t="s">
        <v>28</v>
      </c>
      <c r="B72" s="27"/>
      <c r="C72" s="28"/>
      <c r="D72" s="27"/>
      <c r="E72" s="27"/>
      <c r="F72" s="27"/>
      <c r="G72" s="29"/>
    </row>
    <row r="73" spans="1:7" x14ac:dyDescent="0.25">
      <c r="A73" s="11" t="s">
        <v>29</v>
      </c>
      <c r="B73" s="12">
        <v>6</v>
      </c>
      <c r="C73" s="9" t="s">
        <v>14</v>
      </c>
      <c r="D73" s="13">
        <f>$B$28</f>
        <v>6</v>
      </c>
      <c r="E73" s="13">
        <f>$B$28</f>
        <v>6</v>
      </c>
      <c r="F73" s="13">
        <f>$B$28</f>
        <v>6</v>
      </c>
      <c r="G73" s="15">
        <f>$B$28</f>
        <v>6</v>
      </c>
    </row>
    <row r="74" spans="1:7" x14ac:dyDescent="0.25">
      <c r="A74" s="7" t="s">
        <v>30</v>
      </c>
      <c r="B74" s="35"/>
      <c r="C74" s="36" t="s">
        <v>18</v>
      </c>
      <c r="D74" s="35">
        <f>D63-D73</f>
        <v>-108</v>
      </c>
      <c r="E74" s="35">
        <f>E63-E73</f>
        <v>-108</v>
      </c>
      <c r="F74" s="35">
        <f>F63-F73</f>
        <v>-108</v>
      </c>
      <c r="G74" s="42">
        <f>G63-G73</f>
        <v>-108</v>
      </c>
    </row>
    <row r="75" spans="1:7" x14ac:dyDescent="0.25">
      <c r="A75" s="11" t="s">
        <v>88</v>
      </c>
      <c r="B75" s="8"/>
      <c r="C75" s="9"/>
      <c r="D75" s="13"/>
      <c r="E75" s="13"/>
      <c r="F75" s="13"/>
      <c r="G75" s="15"/>
    </row>
    <row r="76" spans="1:7" x14ac:dyDescent="0.25">
      <c r="A76" s="43" t="s">
        <v>32</v>
      </c>
      <c r="B76" s="44"/>
      <c r="C76" s="9" t="s">
        <v>18</v>
      </c>
      <c r="D76" s="13">
        <f>D74</f>
        <v>-108</v>
      </c>
      <c r="E76" s="13">
        <f>E74</f>
        <v>-108</v>
      </c>
      <c r="F76" s="13">
        <f>F74</f>
        <v>-108</v>
      </c>
      <c r="G76" s="15">
        <f>G74</f>
        <v>-108</v>
      </c>
    </row>
    <row r="77" spans="1:7" x14ac:dyDescent="0.25">
      <c r="A77" s="7" t="s">
        <v>39</v>
      </c>
      <c r="B77" s="13"/>
      <c r="C77" s="47" t="s">
        <v>14</v>
      </c>
      <c r="D77" s="35">
        <f>-D76+D57</f>
        <v>105.98970004336019</v>
      </c>
      <c r="E77" s="35">
        <f>-E76+E57</f>
        <v>105.98970004336019</v>
      </c>
      <c r="F77" s="35">
        <f>-F76+F57</f>
        <v>105.98970004336019</v>
      </c>
      <c r="G77" s="42">
        <f>-G76+G57</f>
        <v>105.98970004336019</v>
      </c>
    </row>
    <row r="78" spans="1:7" x14ac:dyDescent="0.25">
      <c r="A78" s="11" t="s">
        <v>33</v>
      </c>
      <c r="B78" s="8"/>
      <c r="C78" s="48" t="s">
        <v>14</v>
      </c>
      <c r="D78" s="13">
        <f>-10*D66*LOG(0.3/(4*PI()*D67*$B$4),10)</f>
        <v>83.908488987370035</v>
      </c>
      <c r="E78" s="13">
        <f>-10*E66*LOG(0.3/(4*PI()*E67*$B$4),10)</f>
        <v>89.929088900649646</v>
      </c>
      <c r="F78" s="13">
        <f>-10*F66*LOG(0.3/(4*PI()*F67*$B$4),10)</f>
        <v>95.949688813929271</v>
      </c>
      <c r="G78" s="15">
        <f>-10*G66*LOG(0.3/(4*PI()*G67*$B$4),10)</f>
        <v>71.306714688805911</v>
      </c>
    </row>
    <row r="79" spans="1:7" x14ac:dyDescent="0.25">
      <c r="A79" s="11" t="s">
        <v>41</v>
      </c>
      <c r="B79" s="8"/>
      <c r="C79" s="48" t="s">
        <v>14</v>
      </c>
      <c r="D79" s="13">
        <f>-D77+D78</f>
        <v>-22.081211055990153</v>
      </c>
      <c r="E79" s="13">
        <f>-E77+E78</f>
        <v>-16.060611142710542</v>
      </c>
      <c r="F79" s="13">
        <f>-F77+F78</f>
        <v>-10.040011229430917</v>
      </c>
      <c r="G79" s="15">
        <f>-G77+G78</f>
        <v>-34.682985354554276</v>
      </c>
    </row>
    <row r="80" spans="1:7" x14ac:dyDescent="0.25">
      <c r="A80" s="11" t="s">
        <v>34</v>
      </c>
      <c r="B80" s="8"/>
      <c r="C80" s="48" t="s">
        <v>14</v>
      </c>
      <c r="D80" s="13">
        <f>D78+10*D68*LOG(D69/D67,10)</f>
        <v>95.347628822601322</v>
      </c>
      <c r="E80" s="13">
        <f>E78+10*E68*LOG(E69/E67,10)</f>
        <v>99.863078757561027</v>
      </c>
      <c r="F80" s="13">
        <f>F78+10*F68*LOG(F69/F67,10)</f>
        <v>112.80736857111222</v>
      </c>
      <c r="G80" s="15">
        <f>G78+10*G68*LOG(G69/G67,10)</f>
        <v>120.83034952357744</v>
      </c>
    </row>
    <row r="81" spans="1:7" x14ac:dyDescent="0.25">
      <c r="A81" s="11" t="s">
        <v>41</v>
      </c>
      <c r="B81" s="8"/>
      <c r="C81" s="48" t="s">
        <v>14</v>
      </c>
      <c r="D81" s="13">
        <f>-D77+D80</f>
        <v>-10.642071220758865</v>
      </c>
      <c r="E81" s="13">
        <f>-E77+E80</f>
        <v>-6.1266212857991604</v>
      </c>
      <c r="F81" s="13">
        <f>-F77+F80</f>
        <v>6.8176685277520335</v>
      </c>
      <c r="G81" s="15">
        <f>-G77+G80</f>
        <v>14.840649480217252</v>
      </c>
    </row>
    <row r="82" spans="1:7" ht="18" x14ac:dyDescent="0.25">
      <c r="A82" s="7" t="s">
        <v>86</v>
      </c>
      <c r="B82" s="44"/>
      <c r="C82" s="47" t="s">
        <v>14</v>
      </c>
      <c r="D82" s="56">
        <f>IF(D81&lt;0,D$24*POWER(10,-D81/(10*D$25)),IF(D79&lt;0,D$22*POWER(10,-D79/(10*D$23)),0.3*POWER(10,D77/(10*D$21))/(4*PI()*$B$4)))</f>
        <v>226.30804766868019</v>
      </c>
      <c r="E82" s="56">
        <f>IF(E81&lt;0,E$24*POWER(10,-E81/(10*E$25)),IF(E79&lt;0,E$22*POWER(10,-E79/(10*E$23)),0.3*POWER(10,E77/(10*E$21))/(4*PI()*$B$4)))</f>
        <v>371.07939618977741</v>
      </c>
      <c r="F82" s="56">
        <f>IF(F81&lt;0,F$24*POWER(10,-F81/(10*F$25)),IF(F79&lt;0,F$22*POWER(10,-F79/(10*F$23)),0.3*POWER(10,F77/(10*F$21))/(4*PI()*$B$4)))</f>
        <v>584.53671548245711</v>
      </c>
      <c r="G82" s="57">
        <f>IF(G81&lt;0,G$24*POWER(10,-G81/(10*G$25)),IF(G79&lt;0,G$22*POWER(10,-G79/(10*G$23)),0.3*POWER(10,G77/(10*G$21))/(4*PI()*$B$4)))</f>
        <v>288.83264157322878</v>
      </c>
    </row>
    <row r="83" spans="1:7" x14ac:dyDescent="0.25">
      <c r="A83" s="11" t="s">
        <v>87</v>
      </c>
      <c r="B83" s="8"/>
      <c r="C83" s="9"/>
      <c r="D83" s="13"/>
      <c r="E83" s="13"/>
      <c r="F83" s="13"/>
      <c r="G83" s="15"/>
    </row>
    <row r="84" spans="1:7" x14ac:dyDescent="0.25">
      <c r="A84" s="11" t="s">
        <v>40</v>
      </c>
      <c r="B84" s="16">
        <v>12</v>
      </c>
      <c r="C84" s="48" t="s">
        <v>14</v>
      </c>
      <c r="D84" s="13">
        <f>$B84</f>
        <v>12</v>
      </c>
      <c r="E84" s="13">
        <f>$B84</f>
        <v>12</v>
      </c>
      <c r="F84" s="13">
        <f>$B84</f>
        <v>12</v>
      </c>
      <c r="G84" s="15">
        <f>$B84</f>
        <v>12</v>
      </c>
    </row>
    <row r="85" spans="1:7" x14ac:dyDescent="0.25">
      <c r="A85" s="43" t="s">
        <v>32</v>
      </c>
      <c r="B85" s="8"/>
      <c r="C85" s="48" t="s">
        <v>18</v>
      </c>
      <c r="D85" s="13">
        <f>D76+D84</f>
        <v>-96</v>
      </c>
      <c r="E85" s="13">
        <f>E76+E84</f>
        <v>-96</v>
      </c>
      <c r="F85" s="13">
        <f>F76+F84</f>
        <v>-96</v>
      </c>
      <c r="G85" s="15">
        <f>G76+G84</f>
        <v>-96</v>
      </c>
    </row>
    <row r="86" spans="1:7" x14ac:dyDescent="0.25">
      <c r="A86" s="7" t="s">
        <v>39</v>
      </c>
      <c r="B86" s="45"/>
      <c r="C86" s="47" t="s">
        <v>14</v>
      </c>
      <c r="D86" s="35">
        <f>-D85+D57</f>
        <v>93.989700043360187</v>
      </c>
      <c r="E86" s="35">
        <f>-E85+E57</f>
        <v>93.989700043360187</v>
      </c>
      <c r="F86" s="35">
        <f>-F85+F57</f>
        <v>93.989700043360187</v>
      </c>
      <c r="G86" s="42">
        <f>-G85+G57</f>
        <v>93.989700043360187</v>
      </c>
    </row>
    <row r="87" spans="1:7" x14ac:dyDescent="0.25">
      <c r="A87" s="11" t="s">
        <v>33</v>
      </c>
      <c r="B87" s="8"/>
      <c r="C87" s="48" t="s">
        <v>14</v>
      </c>
      <c r="D87" s="13">
        <f>-10*D$21*LOG(0.3/(4*PI()*D$22*$B$4),10)</f>
        <v>83.908488987370035</v>
      </c>
      <c r="E87" s="13">
        <f>-10*E$21*LOG(0.3/(4*PI()*E$22*$B$4),10)</f>
        <v>89.929088900649646</v>
      </c>
      <c r="F87" s="13">
        <f>-10*F$21*LOG(0.3/(4*PI()*F$22*$B$4),10)</f>
        <v>95.949688813929271</v>
      </c>
      <c r="G87" s="15">
        <f>-10*G$21*LOG(0.3/(4*PI()*G$22*$B$4),10)</f>
        <v>71.306714688805911</v>
      </c>
    </row>
    <row r="88" spans="1:7" x14ac:dyDescent="0.25">
      <c r="A88" s="11" t="s">
        <v>41</v>
      </c>
      <c r="B88" s="8"/>
      <c r="C88" s="48" t="s">
        <v>14</v>
      </c>
      <c r="D88" s="13">
        <f>-D86+D87</f>
        <v>-10.081211055990153</v>
      </c>
      <c r="E88" s="13">
        <f>-E86+E87</f>
        <v>-4.0606111427105418</v>
      </c>
      <c r="F88" s="13">
        <f>-F86+F87</f>
        <v>1.9599887705690833</v>
      </c>
      <c r="G88" s="15">
        <f>-G86+G87</f>
        <v>-22.682985354554276</v>
      </c>
    </row>
    <row r="89" spans="1:7" x14ac:dyDescent="0.25">
      <c r="A89" s="11" t="s">
        <v>34</v>
      </c>
      <c r="B89" s="8"/>
      <c r="C89" s="48" t="s">
        <v>14</v>
      </c>
      <c r="D89" s="13">
        <f>D87+10*D$23*LOG(D$24/D$22,10)</f>
        <v>95.347628822601322</v>
      </c>
      <c r="E89" s="13">
        <f>E87+10*E$23*LOG(E$24/E$22,10)</f>
        <v>99.863078757561027</v>
      </c>
      <c r="F89" s="13">
        <f>F87+10*F$23*LOG(F$24/F$22,10)</f>
        <v>112.80736857111222</v>
      </c>
      <c r="G89" s="15">
        <f>G87+10*G$23*LOG(G$24/G$22,10)</f>
        <v>120.83034952357744</v>
      </c>
    </row>
    <row r="90" spans="1:7" x14ac:dyDescent="0.25">
      <c r="A90" s="11" t="s">
        <v>41</v>
      </c>
      <c r="B90" s="8"/>
      <c r="C90" s="48" t="s">
        <v>14</v>
      </c>
      <c r="D90" s="13">
        <f>-D86+D89</f>
        <v>1.357928779241135</v>
      </c>
      <c r="E90" s="13">
        <f>-E86+E89</f>
        <v>5.8733787142008396</v>
      </c>
      <c r="F90" s="13">
        <f>-F86+F89</f>
        <v>18.817668527752033</v>
      </c>
      <c r="G90" s="15">
        <f>-G86+G89</f>
        <v>26.840649480217252</v>
      </c>
    </row>
    <row r="91" spans="1:7" ht="18.75" thickBot="1" x14ac:dyDescent="0.3">
      <c r="A91" s="17" t="s">
        <v>85</v>
      </c>
      <c r="B91" s="46"/>
      <c r="C91" s="55" t="s">
        <v>38</v>
      </c>
      <c r="D91" s="56">
        <f>IF(D90&lt;0,D$24*POWER(10,-D90/(10*D$25)),IF(D88&lt;0,D$22*POWER(10,-D88/(10*D$23)),0.3*POWER(10,D86/(10*D$21))/(4*PI()*$B$4)))</f>
        <v>117.88946634719174</v>
      </c>
      <c r="E91" s="56">
        <f>IF(E90&lt;0,E$24*POWER(10,-E90/(10*E$25)),IF(E88&lt;0,E$22*POWER(10,-E88/(10*E$23)),0.3*POWER(10,E86/(10*E$21))/(4*PI()*$B$4)))</f>
        <v>169.92559220674735</v>
      </c>
      <c r="F91" s="56">
        <f>IF(F90&lt;0,F$24*POWER(10,-F90/(10*F$25)),IF(F88&lt;0,F$22*POWER(10,-F88/(10*F$23)),0.3*POWER(10,F86/(10*F$21))/(4*PI()*$B$4)))</f>
        <v>204.28690404989757</v>
      </c>
      <c r="G91" s="57">
        <f>IF(G90&lt;0,G$24*POWER(10,-G90/(10*G$25)),IF(G88&lt;0,G$22*POWER(10,-G88/(10*G$23)),0.3*POWER(10,G86/(10*G$21))/(4*PI()*$B$4)))</f>
        <v>103.80106938386535</v>
      </c>
    </row>
    <row r="92" spans="1:7" ht="18" x14ac:dyDescent="0.25">
      <c r="A92" s="53"/>
      <c r="B92" s="52"/>
      <c r="C92" s="53"/>
      <c r="D92" s="54"/>
      <c r="E92" s="54"/>
      <c r="F92" s="54"/>
      <c r="G92" s="54"/>
    </row>
    <row r="93" spans="1:7" ht="18" x14ac:dyDescent="0.25">
      <c r="A93" s="53" t="s">
        <v>49</v>
      </c>
      <c r="B93" s="52"/>
      <c r="C93" s="53"/>
      <c r="D93" s="54"/>
      <c r="E93" s="54"/>
      <c r="F93" s="54"/>
      <c r="G93" s="54"/>
    </row>
    <row r="94" spans="1:7" x14ac:dyDescent="0.25">
      <c r="A94" s="53" t="s">
        <v>48</v>
      </c>
    </row>
    <row r="95" spans="1:7" ht="15.75" thickBot="1" x14ac:dyDescent="0.3">
      <c r="A95" s="1" t="s">
        <v>0</v>
      </c>
      <c r="B95" s="1">
        <v>5.85</v>
      </c>
      <c r="C95" s="1"/>
      <c r="D95" s="1" t="s">
        <v>1</v>
      </c>
      <c r="E95" s="1">
        <f>300000000/B95/10^9</f>
        <v>5.1282051282051287E-2</v>
      </c>
      <c r="F95" s="1"/>
      <c r="G95" s="1"/>
    </row>
    <row r="96" spans="1:7" x14ac:dyDescent="0.25">
      <c r="A96" s="2" t="s">
        <v>2</v>
      </c>
      <c r="B96" s="3" t="s">
        <v>3</v>
      </c>
      <c r="C96" s="3" t="s">
        <v>4</v>
      </c>
      <c r="D96" s="4" t="s">
        <v>5</v>
      </c>
      <c r="E96" s="4" t="s">
        <v>6</v>
      </c>
      <c r="F96" s="5" t="s">
        <v>7</v>
      </c>
      <c r="G96" s="6" t="s">
        <v>8</v>
      </c>
    </row>
    <row r="97" spans="1:9" x14ac:dyDescent="0.25">
      <c r="A97" s="7" t="s">
        <v>43</v>
      </c>
      <c r="B97" s="8"/>
      <c r="C97" s="9"/>
      <c r="D97" s="9"/>
      <c r="E97" s="9"/>
      <c r="F97" s="9"/>
      <c r="G97" s="10"/>
    </row>
    <row r="98" spans="1:9" x14ac:dyDescent="0.25">
      <c r="A98" s="11" t="s">
        <v>9</v>
      </c>
      <c r="B98" s="12">
        <v>3</v>
      </c>
      <c r="C98" s="9" t="s">
        <v>10</v>
      </c>
      <c r="D98" s="13">
        <f>B98</f>
        <v>3</v>
      </c>
      <c r="E98" s="13">
        <f>D98</f>
        <v>3</v>
      </c>
      <c r="F98" s="13">
        <f>E98</f>
        <v>3</v>
      </c>
      <c r="G98" s="49">
        <f>F98</f>
        <v>3</v>
      </c>
    </row>
    <row r="99" spans="1:9" x14ac:dyDescent="0.25">
      <c r="A99" s="11" t="s">
        <v>11</v>
      </c>
      <c r="B99" s="12">
        <f>B1</f>
        <v>26</v>
      </c>
      <c r="C99" s="9" t="s">
        <v>12</v>
      </c>
      <c r="D99" s="13">
        <f>$B99</f>
        <v>26</v>
      </c>
      <c r="E99" s="13">
        <f>$B99</f>
        <v>26</v>
      </c>
      <c r="F99" s="13">
        <f>$B99</f>
        <v>26</v>
      </c>
      <c r="G99" s="15">
        <f>$B99</f>
        <v>26</v>
      </c>
    </row>
    <row r="100" spans="1:9" x14ac:dyDescent="0.25">
      <c r="A100" s="11" t="s">
        <v>13</v>
      </c>
      <c r="B100" s="12">
        <v>0</v>
      </c>
      <c r="C100" s="9" t="s">
        <v>14</v>
      </c>
      <c r="D100" s="13">
        <f>$B100</f>
        <v>0</v>
      </c>
      <c r="E100" s="13">
        <f t="shared" ref="E100:G101" si="6">$B100</f>
        <v>0</v>
      </c>
      <c r="F100" s="13">
        <f t="shared" si="6"/>
        <v>0</v>
      </c>
      <c r="G100" s="15">
        <f t="shared" si="6"/>
        <v>0</v>
      </c>
    </row>
    <row r="101" spans="1:9" x14ac:dyDescent="0.25">
      <c r="A101" s="11" t="s">
        <v>15</v>
      </c>
      <c r="B101" s="12">
        <v>0</v>
      </c>
      <c r="C101" s="9" t="s">
        <v>14</v>
      </c>
      <c r="D101" s="13">
        <f>$B101</f>
        <v>0</v>
      </c>
      <c r="E101" s="13">
        <f t="shared" si="6"/>
        <v>0</v>
      </c>
      <c r="F101" s="13">
        <f t="shared" si="6"/>
        <v>0</v>
      </c>
      <c r="G101" s="15">
        <f t="shared" si="6"/>
        <v>0</v>
      </c>
    </row>
    <row r="102" spans="1:9" x14ac:dyDescent="0.25">
      <c r="A102" s="11" t="s">
        <v>16</v>
      </c>
      <c r="B102" s="16">
        <v>0</v>
      </c>
      <c r="C102" s="9" t="s">
        <v>17</v>
      </c>
      <c r="D102" s="13">
        <v>0</v>
      </c>
      <c r="E102" s="13">
        <v>0</v>
      </c>
      <c r="F102" s="13">
        <v>0</v>
      </c>
      <c r="G102" s="15">
        <v>0</v>
      </c>
    </row>
    <row r="103" spans="1:9" ht="15.75" thickBot="1" x14ac:dyDescent="0.3">
      <c r="A103" s="17" t="s">
        <v>139</v>
      </c>
      <c r="B103" s="18"/>
      <c r="C103" s="19" t="s">
        <v>12</v>
      </c>
      <c r="D103" s="18">
        <f>D99-SUM(D100:D102)</f>
        <v>26</v>
      </c>
      <c r="E103" s="18">
        <f t="shared" ref="E103:F103" si="7">E99-SUM(E100:E102)</f>
        <v>26</v>
      </c>
      <c r="F103" s="18">
        <f t="shared" si="7"/>
        <v>26</v>
      </c>
      <c r="G103" s="32">
        <f>G99-SUM(G100:G102)</f>
        <v>26</v>
      </c>
    </row>
    <row r="104" spans="1:9" ht="15.75" thickBot="1" x14ac:dyDescent="0.3">
      <c r="A104" s="20"/>
      <c r="B104" s="21"/>
      <c r="C104" s="22"/>
      <c r="D104" s="23"/>
      <c r="E104" s="24"/>
      <c r="F104" s="25"/>
      <c r="G104" s="1"/>
    </row>
    <row r="105" spans="1:9" x14ac:dyDescent="0.25">
      <c r="A105" s="26" t="s">
        <v>79</v>
      </c>
      <c r="B105" s="27"/>
      <c r="C105" s="28"/>
      <c r="D105" s="27"/>
      <c r="E105" s="27"/>
      <c r="F105" s="27"/>
      <c r="G105" s="29"/>
    </row>
    <row r="106" spans="1:9" x14ac:dyDescent="0.25">
      <c r="A106" s="7" t="s">
        <v>19</v>
      </c>
      <c r="B106" s="30">
        <v>10</v>
      </c>
      <c r="C106" s="9" t="s">
        <v>10</v>
      </c>
      <c r="D106" s="37">
        <f t="shared" ref="D106:G108" si="8">$B106</f>
        <v>10</v>
      </c>
      <c r="E106" s="37">
        <f t="shared" si="8"/>
        <v>10</v>
      </c>
      <c r="F106" s="37">
        <f t="shared" si="8"/>
        <v>10</v>
      </c>
      <c r="G106" s="38">
        <f t="shared" si="8"/>
        <v>10</v>
      </c>
      <c r="I106" t="s">
        <v>138</v>
      </c>
    </row>
    <row r="107" spans="1:9" x14ac:dyDescent="0.25">
      <c r="A107" s="11" t="s">
        <v>20</v>
      </c>
      <c r="B107" s="30">
        <v>-82</v>
      </c>
      <c r="C107" s="9" t="s">
        <v>12</v>
      </c>
      <c r="D107" s="13">
        <f t="shared" si="8"/>
        <v>-82</v>
      </c>
      <c r="E107" s="13">
        <f t="shared" si="8"/>
        <v>-82</v>
      </c>
      <c r="F107" s="13">
        <f t="shared" si="8"/>
        <v>-82</v>
      </c>
      <c r="G107" s="15">
        <f t="shared" si="8"/>
        <v>-82</v>
      </c>
    </row>
    <row r="108" spans="1:9" x14ac:dyDescent="0.25">
      <c r="A108" s="11" t="s">
        <v>21</v>
      </c>
      <c r="B108" s="30">
        <v>10</v>
      </c>
      <c r="C108" s="9" t="s">
        <v>17</v>
      </c>
      <c r="D108" s="13">
        <f t="shared" si="8"/>
        <v>10</v>
      </c>
      <c r="E108" s="13">
        <f t="shared" si="8"/>
        <v>10</v>
      </c>
      <c r="F108" s="13">
        <f t="shared" si="8"/>
        <v>10</v>
      </c>
      <c r="G108" s="15">
        <f t="shared" si="8"/>
        <v>10</v>
      </c>
    </row>
    <row r="109" spans="1:9" ht="15.75" thickBot="1" x14ac:dyDescent="0.3">
      <c r="A109" s="17" t="s">
        <v>140</v>
      </c>
      <c r="B109" s="31"/>
      <c r="C109" s="19" t="s">
        <v>12</v>
      </c>
      <c r="D109" s="18">
        <f>D107-D108</f>
        <v>-92</v>
      </c>
      <c r="E109" s="18">
        <f t="shared" ref="E109:G109" si="9">E107-E108</f>
        <v>-92</v>
      </c>
      <c r="F109" s="18">
        <f t="shared" si="9"/>
        <v>-92</v>
      </c>
      <c r="G109" s="18">
        <f t="shared" si="9"/>
        <v>-92</v>
      </c>
    </row>
    <row r="110" spans="1:9" ht="15.75" thickBot="1" x14ac:dyDescent="0.3">
      <c r="A110" s="20"/>
      <c r="B110" s="23"/>
      <c r="C110" s="22"/>
      <c r="D110" s="23"/>
      <c r="E110" s="24"/>
      <c r="F110" s="25"/>
      <c r="G110" s="1"/>
    </row>
    <row r="111" spans="1:9" x14ac:dyDescent="0.25">
      <c r="A111" s="26" t="s">
        <v>22</v>
      </c>
      <c r="B111" s="33"/>
      <c r="C111" s="34"/>
      <c r="D111" s="33"/>
      <c r="E111" s="33"/>
      <c r="F111" s="33"/>
      <c r="G111" s="29"/>
    </row>
    <row r="112" spans="1:9" x14ac:dyDescent="0.25">
      <c r="A112" s="11" t="s">
        <v>23</v>
      </c>
      <c r="B112" s="35"/>
      <c r="C112" s="36"/>
      <c r="D112" s="37">
        <v>2</v>
      </c>
      <c r="E112" s="37">
        <v>2</v>
      </c>
      <c r="F112" s="37">
        <v>2</v>
      </c>
      <c r="G112" s="38">
        <v>2</v>
      </c>
    </row>
    <row r="113" spans="1:7" x14ac:dyDescent="0.25">
      <c r="A113" s="11" t="s">
        <v>24</v>
      </c>
      <c r="B113" s="35"/>
      <c r="C113" s="36"/>
      <c r="D113" s="13">
        <v>64</v>
      </c>
      <c r="E113" s="13">
        <v>128</v>
      </c>
      <c r="F113" s="13">
        <v>256</v>
      </c>
      <c r="G113" s="15">
        <v>15</v>
      </c>
    </row>
    <row r="114" spans="1:7" x14ac:dyDescent="0.25">
      <c r="A114" s="11" t="s">
        <v>25</v>
      </c>
      <c r="B114" s="35"/>
      <c r="C114" s="36"/>
      <c r="D114" s="37">
        <v>3.8</v>
      </c>
      <c r="E114" s="37">
        <v>3.3</v>
      </c>
      <c r="F114" s="37">
        <v>2.8</v>
      </c>
      <c r="G114" s="38">
        <v>2.7</v>
      </c>
    </row>
    <row r="115" spans="1:7" x14ac:dyDescent="0.25">
      <c r="A115" s="11" t="s">
        <v>26</v>
      </c>
      <c r="B115" s="35"/>
      <c r="C115" s="36"/>
      <c r="D115" s="13">
        <v>128</v>
      </c>
      <c r="E115" s="13">
        <v>256</v>
      </c>
      <c r="F115" s="13">
        <v>1024</v>
      </c>
      <c r="G115" s="15">
        <v>1024</v>
      </c>
    </row>
    <row r="116" spans="1:7" ht="15.75" thickBot="1" x14ac:dyDescent="0.3">
      <c r="A116" s="39" t="s">
        <v>27</v>
      </c>
      <c r="B116" s="18"/>
      <c r="C116" s="19"/>
      <c r="D116" s="40">
        <v>4.3</v>
      </c>
      <c r="E116" s="40">
        <v>3.8</v>
      </c>
      <c r="F116" s="40">
        <v>3.3</v>
      </c>
      <c r="G116" s="41">
        <v>2.7</v>
      </c>
    </row>
    <row r="117" spans="1:7" ht="15.75" thickBot="1" x14ac:dyDescent="0.3">
      <c r="A117" s="1"/>
      <c r="B117" s="1"/>
      <c r="C117" s="1"/>
      <c r="D117" s="1"/>
      <c r="E117" s="1"/>
      <c r="F117" s="1"/>
      <c r="G117" s="1"/>
    </row>
    <row r="118" spans="1:7" x14ac:dyDescent="0.25">
      <c r="A118" s="26" t="s">
        <v>28</v>
      </c>
      <c r="B118" s="27"/>
      <c r="C118" s="28"/>
      <c r="D118" s="27"/>
      <c r="E118" s="27"/>
      <c r="F118" s="27"/>
      <c r="G118" s="29"/>
    </row>
    <row r="119" spans="1:7" x14ac:dyDescent="0.25">
      <c r="A119" s="11" t="s">
        <v>29</v>
      </c>
      <c r="B119" s="12">
        <v>6</v>
      </c>
      <c r="C119" s="9" t="s">
        <v>14</v>
      </c>
      <c r="D119" s="13">
        <f>$B$28</f>
        <v>6</v>
      </c>
      <c r="E119" s="13">
        <f>$B$28</f>
        <v>6</v>
      </c>
      <c r="F119" s="13">
        <f>$B$28</f>
        <v>6</v>
      </c>
      <c r="G119" s="15">
        <f>$B$28</f>
        <v>6</v>
      </c>
    </row>
    <row r="120" spans="1:7" ht="15.75" thickBot="1" x14ac:dyDescent="0.3">
      <c r="A120" s="7" t="s">
        <v>30</v>
      </c>
      <c r="B120" s="35"/>
      <c r="C120" s="19" t="s">
        <v>12</v>
      </c>
      <c r="D120" s="35">
        <f>D109-D119</f>
        <v>-98</v>
      </c>
      <c r="E120" s="35">
        <f>E109-E119</f>
        <v>-98</v>
      </c>
      <c r="F120" s="35">
        <f>F109-F119</f>
        <v>-98</v>
      </c>
      <c r="G120" s="42">
        <f>G109-G119</f>
        <v>-98</v>
      </c>
    </row>
    <row r="121" spans="1:7" x14ac:dyDescent="0.25">
      <c r="A121" s="11" t="s">
        <v>88</v>
      </c>
      <c r="B121" s="8"/>
      <c r="C121" s="9"/>
      <c r="D121" s="13"/>
      <c r="E121" s="13"/>
      <c r="F121" s="13"/>
      <c r="G121" s="15"/>
    </row>
    <row r="122" spans="1:7" x14ac:dyDescent="0.25">
      <c r="A122" s="43" t="s">
        <v>32</v>
      </c>
      <c r="B122" s="44"/>
      <c r="C122" s="9" t="s">
        <v>12</v>
      </c>
      <c r="D122" s="13">
        <f>D120</f>
        <v>-98</v>
      </c>
      <c r="E122" s="13">
        <f>E120</f>
        <v>-98</v>
      </c>
      <c r="F122" s="13">
        <f>F120</f>
        <v>-98</v>
      </c>
      <c r="G122" s="15">
        <f>G120</f>
        <v>-98</v>
      </c>
    </row>
    <row r="123" spans="1:7" x14ac:dyDescent="0.25">
      <c r="A123" s="7" t="s">
        <v>39</v>
      </c>
      <c r="B123" s="13"/>
      <c r="C123" s="47" t="s">
        <v>14</v>
      </c>
      <c r="D123" s="35">
        <f>-(D122-D103)</f>
        <v>124</v>
      </c>
      <c r="E123" s="35">
        <f>-(E122-E103)</f>
        <v>124</v>
      </c>
      <c r="F123" s="35">
        <f>-(F122-F103)</f>
        <v>124</v>
      </c>
      <c r="G123" s="42">
        <f>-(G122-G103)</f>
        <v>124</v>
      </c>
    </row>
    <row r="124" spans="1:7" x14ac:dyDescent="0.25">
      <c r="A124" s="11" t="s">
        <v>33</v>
      </c>
      <c r="B124" s="8"/>
      <c r="C124" s="48" t="s">
        <v>14</v>
      </c>
      <c r="D124" s="13">
        <f>-10*D112*LOG(0.3/(4*PI()*D113*$B$4),10)</f>
        <v>83.908488987370035</v>
      </c>
      <c r="E124" s="13">
        <f>-10*E112*LOG(0.3/(4*PI()*E113*$B$4),10)</f>
        <v>89.929088900649646</v>
      </c>
      <c r="F124" s="13">
        <f>-10*F112*LOG(0.3/(4*PI()*F113*$B$4),10)</f>
        <v>95.949688813929271</v>
      </c>
      <c r="G124" s="15">
        <f>-10*G112*LOG(0.3/(4*PI()*G113*$B$4),10)</f>
        <v>71.306714688805911</v>
      </c>
    </row>
    <row r="125" spans="1:7" x14ac:dyDescent="0.25">
      <c r="A125" s="11" t="s">
        <v>41</v>
      </c>
      <c r="B125" s="8"/>
      <c r="C125" s="48" t="s">
        <v>14</v>
      </c>
      <c r="D125" s="13">
        <f>-(D123-D124)</f>
        <v>-40.091511012629965</v>
      </c>
      <c r="E125" s="13">
        <f>-(E123-E124)</f>
        <v>-34.070911099350354</v>
      </c>
      <c r="F125" s="13">
        <f>-(F123-F124)</f>
        <v>-28.050311186070729</v>
      </c>
      <c r="G125" s="15">
        <f>-(G123-G124)</f>
        <v>-52.693285311194089</v>
      </c>
    </row>
    <row r="126" spans="1:7" x14ac:dyDescent="0.25">
      <c r="A126" s="11" t="s">
        <v>34</v>
      </c>
      <c r="B126" s="8"/>
      <c r="C126" s="48" t="s">
        <v>14</v>
      </c>
      <c r="D126" s="13">
        <f>D124+10*D114*LOG(D115/D113,10)</f>
        <v>95.347628822601322</v>
      </c>
      <c r="E126" s="13">
        <f>E124+10*E114*LOG(E115/E113,10)</f>
        <v>99.863078757561027</v>
      </c>
      <c r="F126" s="13">
        <f>F124+10*F114*LOG(F115/F113,10)</f>
        <v>112.80736857111222</v>
      </c>
      <c r="G126" s="15">
        <f>G124+10*G114*LOG(G115/G113,10)</f>
        <v>120.83034952357744</v>
      </c>
    </row>
    <row r="127" spans="1:7" x14ac:dyDescent="0.25">
      <c r="A127" s="11" t="s">
        <v>41</v>
      </c>
      <c r="B127" s="8"/>
      <c r="C127" s="48" t="s">
        <v>14</v>
      </c>
      <c r="D127" s="13">
        <f>-(D123-D126)</f>
        <v>-28.652371177398678</v>
      </c>
      <c r="E127" s="13">
        <f>-(E123-E126)</f>
        <v>-24.136921242438973</v>
      </c>
      <c r="F127" s="13">
        <f>-(F123-F126)</f>
        <v>-11.192631428887779</v>
      </c>
      <c r="G127" s="15">
        <f>-(G123-G126)</f>
        <v>-3.1696504764225608</v>
      </c>
    </row>
    <row r="128" spans="1:7" ht="18" x14ac:dyDescent="0.25">
      <c r="A128" s="7" t="s">
        <v>86</v>
      </c>
      <c r="B128" s="44"/>
      <c r="C128" s="47" t="s">
        <v>14</v>
      </c>
      <c r="D128" s="56">
        <f>IF(D127&lt;0,D$24*POWER(10,-D127/(10*D$25)),IF(D125&lt;0,D$22*POWER(10,-D125/(10*D$23)),0.3*POWER(10,D123/(10*D$21))/(4*PI()*$B$4)))</f>
        <v>593.66874218180135</v>
      </c>
      <c r="E128" s="56">
        <f>IF(E127&lt;0,E$24*POWER(10,-E127/(10*E$25)),IF(E125&lt;0,E$22*POWER(10,-E125/(10*E$23)),0.3*POWER(10,E123/(10*E$21))/(4*PI()*$B$4)))</f>
        <v>1105.1522272490661</v>
      </c>
      <c r="F128" s="56">
        <f>IF(F127&lt;0,F$24*POWER(10,-F127/(10*F$25)),IF(F125&lt;0,F$22*POWER(10,-F125/(10*F$23)),0.3*POWER(10,F123/(10*F$21))/(4*PI()*$B$4)))</f>
        <v>2235.9938566486435</v>
      </c>
      <c r="G128" s="57">
        <f>IF(G127&lt;0,G$24*POWER(10,-G127/(10*G$25)),IF(G125&lt;0,G$22*POWER(10,-G125/(10*G$23)),0.3*POWER(10,G123/(10*G$21))/(4*PI()*$B$4)))</f>
        <v>1341.8204879376112</v>
      </c>
    </row>
    <row r="129" spans="1:7" x14ac:dyDescent="0.25">
      <c r="A129" s="11" t="s">
        <v>87</v>
      </c>
      <c r="B129" s="8"/>
      <c r="C129" s="9"/>
      <c r="D129" s="13"/>
      <c r="E129" s="13"/>
      <c r="F129" s="13"/>
      <c r="G129" s="15"/>
    </row>
    <row r="130" spans="1:7" x14ac:dyDescent="0.25">
      <c r="A130" s="11" t="s">
        <v>40</v>
      </c>
      <c r="B130" s="16">
        <v>12</v>
      </c>
      <c r="C130" s="48" t="s">
        <v>14</v>
      </c>
      <c r="D130" s="13">
        <f>$B130</f>
        <v>12</v>
      </c>
      <c r="E130" s="13">
        <f>$B130</f>
        <v>12</v>
      </c>
      <c r="F130" s="13">
        <f>$B130</f>
        <v>12</v>
      </c>
      <c r="G130" s="15">
        <f>$B130</f>
        <v>12</v>
      </c>
    </row>
    <row r="131" spans="1:7" x14ac:dyDescent="0.25">
      <c r="A131" s="43" t="s">
        <v>32</v>
      </c>
      <c r="B131" s="8"/>
      <c r="C131" s="9" t="s">
        <v>12</v>
      </c>
      <c r="D131" s="13">
        <f>D122+D130</f>
        <v>-86</v>
      </c>
      <c r="E131" s="13">
        <f>E122+E130</f>
        <v>-86</v>
      </c>
      <c r="F131" s="13">
        <f>F122+F130</f>
        <v>-86</v>
      </c>
      <c r="G131" s="15">
        <f>G122+G130</f>
        <v>-86</v>
      </c>
    </row>
    <row r="132" spans="1:7" x14ac:dyDescent="0.25">
      <c r="A132" s="7" t="s">
        <v>39</v>
      </c>
      <c r="B132" s="45"/>
      <c r="C132" s="47" t="s">
        <v>14</v>
      </c>
      <c r="D132" s="35">
        <f>-(D131-D103)</f>
        <v>112</v>
      </c>
      <c r="E132" s="35">
        <f>-(E131-E103)</f>
        <v>112</v>
      </c>
      <c r="F132" s="35">
        <f>-(F131-F103)</f>
        <v>112</v>
      </c>
      <c r="G132" s="42">
        <f>-(G131-G103)</f>
        <v>112</v>
      </c>
    </row>
    <row r="133" spans="1:7" x14ac:dyDescent="0.25">
      <c r="A133" s="11" t="s">
        <v>33</v>
      </c>
      <c r="B133" s="8"/>
      <c r="C133" s="48" t="s">
        <v>14</v>
      </c>
      <c r="D133" s="13">
        <f>-10*D$21*LOG(0.3/(4*PI()*D$22*$B$4),10)</f>
        <v>83.908488987370035</v>
      </c>
      <c r="E133" s="13">
        <f>-10*E$21*LOG(0.3/(4*PI()*E$22*$B$4),10)</f>
        <v>89.929088900649646</v>
      </c>
      <c r="F133" s="13">
        <f>-10*F$21*LOG(0.3/(4*PI()*F$22*$B$4),10)</f>
        <v>95.949688813929271</v>
      </c>
      <c r="G133" s="15">
        <f>-10*G$21*LOG(0.3/(4*PI()*G$22*$B$4),10)</f>
        <v>71.306714688805911</v>
      </c>
    </row>
    <row r="134" spans="1:7" x14ac:dyDescent="0.25">
      <c r="A134" s="11" t="s">
        <v>41</v>
      </c>
      <c r="B134" s="8"/>
      <c r="C134" s="48" t="s">
        <v>14</v>
      </c>
      <c r="D134" s="13">
        <f>-(D132-D133)</f>
        <v>-28.091511012629965</v>
      </c>
      <c r="E134" s="13">
        <f>-(E132-E133)</f>
        <v>-22.070911099350354</v>
      </c>
      <c r="F134" s="13">
        <f>-(F132-F133)</f>
        <v>-16.050311186070729</v>
      </c>
      <c r="G134" s="15">
        <f>-(G132-G133)</f>
        <v>-40.693285311194089</v>
      </c>
    </row>
    <row r="135" spans="1:7" x14ac:dyDescent="0.25">
      <c r="A135" s="11" t="s">
        <v>34</v>
      </c>
      <c r="B135" s="8"/>
      <c r="C135" s="48" t="s">
        <v>14</v>
      </c>
      <c r="D135" s="13">
        <f>D133+10*D$23*LOG(D$24/D$22,10)</f>
        <v>95.347628822601322</v>
      </c>
      <c r="E135" s="13">
        <f>E133+10*E$23*LOG(E$24/E$22,10)</f>
        <v>99.863078757561027</v>
      </c>
      <c r="F135" s="13">
        <f>F133+10*F$23*LOG(F$24/F$22,10)</f>
        <v>112.80736857111222</v>
      </c>
      <c r="G135" s="15">
        <f>G133+10*G$23*LOG(G$24/G$22,10)</f>
        <v>120.83034952357744</v>
      </c>
    </row>
    <row r="136" spans="1:7" x14ac:dyDescent="0.25">
      <c r="A136" s="11" t="s">
        <v>41</v>
      </c>
      <c r="B136" s="8"/>
      <c r="C136" s="48" t="s">
        <v>14</v>
      </c>
      <c r="D136" s="13">
        <f>-(D132-D135)</f>
        <v>-16.652371177398678</v>
      </c>
      <c r="E136" s="13">
        <f>-(E132-E135)</f>
        <v>-12.136921242438973</v>
      </c>
      <c r="F136" s="13">
        <f>-(F132-F135)</f>
        <v>0.80736857111222093</v>
      </c>
      <c r="G136" s="15">
        <f>-(G132-G135)</f>
        <v>8.8303495235774392</v>
      </c>
    </row>
    <row r="137" spans="1:7" ht="18.75" thickBot="1" x14ac:dyDescent="0.3">
      <c r="A137" s="17" t="s">
        <v>85</v>
      </c>
      <c r="B137" s="46"/>
      <c r="C137" s="19" t="s">
        <v>38</v>
      </c>
      <c r="D137" s="58">
        <f>IF(D136&lt;0,D$24*POWER(10,-D136/(10*D$25)),IF(D134&lt;0,D$22*POWER(10,-D134/(10*D$23)),0.3*POWER(10,D132/(10*D$21))/(4*PI()*#REF!)))</f>
        <v>312.22984656406135</v>
      </c>
      <c r="E137" s="58">
        <f>IF(E136&lt;0,E$24*POWER(10,-E136/(10*E$25)),IF(E134&lt;0,E$22*POWER(10,-E134/(10*E$23)),0.3*POWER(10,E132/(10*E$21))/(4*PI()*#REF!)))</f>
        <v>534.11236172969325</v>
      </c>
      <c r="F137" s="58">
        <f>IF(F136&lt;0,F$24*POWER(10,-F136/(10*F$25)),IF(F134&lt;0,F$22*POWER(10,-F134/(10*F$23)),0.3*POWER(10,F132/(10*F$21))/(4*PI()*#REF!)))</f>
        <v>958.2202947477773</v>
      </c>
      <c r="G137" s="59">
        <f>IF(G136&lt;0,G$24*POWER(10,-G136/(10*G$25)),IF(G134&lt;0,G$22*POWER(10,-G134/(10*G$23)),0.3*POWER(10,G132/(10*G$21))/(4*PI()*#REF!)))</f>
        <v>482.22528039231781</v>
      </c>
    </row>
    <row r="138" spans="1:7" ht="18" x14ac:dyDescent="0.25">
      <c r="A138" s="53"/>
      <c r="B138" s="52"/>
      <c r="C138" s="53"/>
      <c r="D138" s="54"/>
      <c r="E138" s="54"/>
      <c r="F138" s="54"/>
      <c r="G138" s="54"/>
    </row>
    <row r="139" spans="1:7" x14ac:dyDescent="0.25">
      <c r="A139" s="53" t="s">
        <v>50</v>
      </c>
    </row>
    <row r="140" spans="1:7" ht="15.75" thickBot="1" x14ac:dyDescent="0.3">
      <c r="A140" s="1" t="s">
        <v>0</v>
      </c>
      <c r="B140" s="1">
        <v>5.85</v>
      </c>
      <c r="C140" s="1"/>
      <c r="D140" s="1" t="s">
        <v>1</v>
      </c>
      <c r="E140" s="1">
        <f>300000000/B140/10^9</f>
        <v>5.1282051282051287E-2</v>
      </c>
      <c r="F140" s="1"/>
      <c r="G140" s="1"/>
    </row>
    <row r="141" spans="1:7" x14ac:dyDescent="0.25">
      <c r="A141" s="2" t="s">
        <v>2</v>
      </c>
      <c r="B141" s="3" t="s">
        <v>3</v>
      </c>
      <c r="C141" s="3" t="s">
        <v>4</v>
      </c>
      <c r="D141" s="4" t="s">
        <v>5</v>
      </c>
      <c r="E141" s="4" t="s">
        <v>6</v>
      </c>
      <c r="F141" s="5" t="s">
        <v>7</v>
      </c>
      <c r="G141" s="6" t="s">
        <v>8</v>
      </c>
    </row>
    <row r="142" spans="1:7" x14ac:dyDescent="0.25">
      <c r="A142" s="7" t="s">
        <v>44</v>
      </c>
      <c r="B142" s="8"/>
      <c r="C142" s="9"/>
      <c r="D142" s="9"/>
      <c r="E142" s="9"/>
      <c r="F142" s="9"/>
      <c r="G142" s="10"/>
    </row>
    <row r="143" spans="1:7" x14ac:dyDescent="0.25">
      <c r="A143" s="11" t="s">
        <v>9</v>
      </c>
      <c r="B143" s="12">
        <v>20</v>
      </c>
      <c r="C143" s="9" t="s">
        <v>10</v>
      </c>
      <c r="D143" s="13">
        <f>B143</f>
        <v>20</v>
      </c>
      <c r="E143" s="13">
        <f>D143</f>
        <v>20</v>
      </c>
      <c r="F143" s="13">
        <f>E143</f>
        <v>20</v>
      </c>
      <c r="G143" s="49">
        <f>F143</f>
        <v>20</v>
      </c>
    </row>
    <row r="144" spans="1:7" x14ac:dyDescent="0.25">
      <c r="A144" s="11" t="s">
        <v>11</v>
      </c>
      <c r="B144" s="12">
        <f>B1</f>
        <v>26</v>
      </c>
      <c r="C144" s="9" t="s">
        <v>12</v>
      </c>
      <c r="D144" s="13">
        <f>$B144</f>
        <v>26</v>
      </c>
      <c r="E144" s="13">
        <f>$B144</f>
        <v>26</v>
      </c>
      <c r="F144" s="13">
        <f>$B144</f>
        <v>26</v>
      </c>
      <c r="G144" s="15">
        <f>$B144</f>
        <v>26</v>
      </c>
    </row>
    <row r="145" spans="1:7" x14ac:dyDescent="0.25">
      <c r="A145" s="11" t="s">
        <v>13</v>
      </c>
      <c r="B145" s="12">
        <v>0</v>
      </c>
      <c r="C145" s="9" t="s">
        <v>14</v>
      </c>
      <c r="D145" s="13">
        <f>$B145</f>
        <v>0</v>
      </c>
      <c r="E145" s="13">
        <f t="shared" ref="E145:G146" si="10">$B145</f>
        <v>0</v>
      </c>
      <c r="F145" s="13">
        <f t="shared" si="10"/>
        <v>0</v>
      </c>
      <c r="G145" s="15">
        <f t="shared" si="10"/>
        <v>0</v>
      </c>
    </row>
    <row r="146" spans="1:7" x14ac:dyDescent="0.25">
      <c r="A146" s="11" t="s">
        <v>15</v>
      </c>
      <c r="B146" s="12">
        <v>0</v>
      </c>
      <c r="C146" s="9" t="s">
        <v>14</v>
      </c>
      <c r="D146" s="13">
        <f>$B146</f>
        <v>0</v>
      </c>
      <c r="E146" s="13">
        <f t="shared" si="10"/>
        <v>0</v>
      </c>
      <c r="F146" s="13">
        <f t="shared" si="10"/>
        <v>0</v>
      </c>
      <c r="G146" s="15">
        <f t="shared" si="10"/>
        <v>0</v>
      </c>
    </row>
    <row r="147" spans="1:7" x14ac:dyDescent="0.25">
      <c r="A147" s="11" t="s">
        <v>16</v>
      </c>
      <c r="B147" s="16">
        <v>0</v>
      </c>
      <c r="C147" s="9" t="s">
        <v>17</v>
      </c>
      <c r="D147" s="13">
        <v>0</v>
      </c>
      <c r="E147" s="13">
        <v>0</v>
      </c>
      <c r="F147" s="13">
        <v>0</v>
      </c>
      <c r="G147" s="15">
        <v>0</v>
      </c>
    </row>
    <row r="148" spans="1:7" ht="15.75" thickBot="1" x14ac:dyDescent="0.3">
      <c r="A148" s="17" t="s">
        <v>110</v>
      </c>
      <c r="B148" s="18"/>
      <c r="C148" s="19" t="s">
        <v>18</v>
      </c>
      <c r="D148" s="18">
        <f>D144-SUM(D145:D147)-10*LOG10(B143/1)</f>
        <v>12.989700043360187</v>
      </c>
      <c r="E148" s="18">
        <f>E144-SUM(E145:E147)-10*LOG10(E143/1)</f>
        <v>12.989700043360187</v>
      </c>
      <c r="F148" s="18">
        <f>F144-SUM(F145:F147)-10*LOG10(F143/1)</f>
        <v>12.989700043360187</v>
      </c>
      <c r="G148" s="32">
        <f>G144-SUM(G145:G147)-10*LOG10(G143/1)</f>
        <v>12.989700043360187</v>
      </c>
    </row>
    <row r="149" spans="1:7" ht="15.75" thickBot="1" x14ac:dyDescent="0.3">
      <c r="A149" s="20"/>
      <c r="B149" s="21"/>
      <c r="C149" s="22"/>
      <c r="D149" s="23"/>
      <c r="E149" s="24"/>
      <c r="F149" s="25"/>
      <c r="G149" s="1"/>
    </row>
    <row r="150" spans="1:7" x14ac:dyDescent="0.25">
      <c r="A150" s="26" t="s">
        <v>79</v>
      </c>
      <c r="B150" s="27"/>
      <c r="C150" s="28"/>
      <c r="D150" s="27"/>
      <c r="E150" s="27"/>
      <c r="F150" s="27"/>
      <c r="G150" s="29"/>
    </row>
    <row r="151" spans="1:7" x14ac:dyDescent="0.25">
      <c r="A151" s="7" t="s">
        <v>19</v>
      </c>
      <c r="B151" s="30">
        <v>10</v>
      </c>
      <c r="C151" s="9" t="s">
        <v>10</v>
      </c>
      <c r="D151" s="37">
        <f t="shared" ref="D151:G153" si="11">$B151</f>
        <v>10</v>
      </c>
      <c r="E151" s="37">
        <f t="shared" si="11"/>
        <v>10</v>
      </c>
      <c r="F151" s="37">
        <f t="shared" si="11"/>
        <v>10</v>
      </c>
      <c r="G151" s="38">
        <f t="shared" si="11"/>
        <v>10</v>
      </c>
    </row>
    <row r="152" spans="1:7" x14ac:dyDescent="0.25">
      <c r="A152" s="11" t="s">
        <v>20</v>
      </c>
      <c r="B152" s="30">
        <v>-82</v>
      </c>
      <c r="C152" s="9" t="s">
        <v>12</v>
      </c>
      <c r="D152" s="13">
        <f t="shared" si="11"/>
        <v>-82</v>
      </c>
      <c r="E152" s="13">
        <f t="shared" si="11"/>
        <v>-82</v>
      </c>
      <c r="F152" s="13">
        <f t="shared" si="11"/>
        <v>-82</v>
      </c>
      <c r="G152" s="15">
        <f t="shared" si="11"/>
        <v>-82</v>
      </c>
    </row>
    <row r="153" spans="1:7" x14ac:dyDescent="0.25">
      <c r="A153" s="11" t="s">
        <v>21</v>
      </c>
      <c r="B153" s="30">
        <v>10</v>
      </c>
      <c r="C153" s="9" t="s">
        <v>17</v>
      </c>
      <c r="D153" s="13">
        <f t="shared" si="11"/>
        <v>10</v>
      </c>
      <c r="E153" s="13">
        <f t="shared" si="11"/>
        <v>10</v>
      </c>
      <c r="F153" s="13">
        <f t="shared" si="11"/>
        <v>10</v>
      </c>
      <c r="G153" s="15">
        <f t="shared" si="11"/>
        <v>10</v>
      </c>
    </row>
    <row r="154" spans="1:7" ht="15.75" thickBot="1" x14ac:dyDescent="0.3">
      <c r="A154" s="17" t="s">
        <v>63</v>
      </c>
      <c r="B154" s="31"/>
      <c r="C154" s="19" t="s">
        <v>18</v>
      </c>
      <c r="D154" s="18">
        <f>D152-10*LOG(D151,10)-D153</f>
        <v>-102</v>
      </c>
      <c r="E154" s="18">
        <f>E152-10*LOG(E151,10)-E153</f>
        <v>-102</v>
      </c>
      <c r="F154" s="18">
        <f>F152-10*LOG(F151,10)-F153</f>
        <v>-102</v>
      </c>
      <c r="G154" s="32">
        <f>G152-10*LOG(G151,10)-G153</f>
        <v>-102</v>
      </c>
    </row>
    <row r="155" spans="1:7" ht="15.75" thickBot="1" x14ac:dyDescent="0.3">
      <c r="A155" s="20"/>
      <c r="B155" s="23"/>
      <c r="C155" s="22"/>
      <c r="D155" s="23"/>
      <c r="E155" s="24"/>
      <c r="F155" s="25"/>
      <c r="G155" s="1"/>
    </row>
    <row r="156" spans="1:7" x14ac:dyDescent="0.25">
      <c r="A156" s="26" t="s">
        <v>22</v>
      </c>
      <c r="B156" s="33"/>
      <c r="C156" s="34"/>
      <c r="D156" s="33"/>
      <c r="E156" s="33"/>
      <c r="F156" s="33"/>
      <c r="G156" s="29"/>
    </row>
    <row r="157" spans="1:7" x14ac:dyDescent="0.25">
      <c r="A157" s="11" t="s">
        <v>23</v>
      </c>
      <c r="B157" s="35"/>
      <c r="C157" s="36"/>
      <c r="D157" s="37">
        <v>2</v>
      </c>
      <c r="E157" s="37">
        <v>2</v>
      </c>
      <c r="F157" s="37">
        <v>2</v>
      </c>
      <c r="G157" s="38">
        <v>2</v>
      </c>
    </row>
    <row r="158" spans="1:7" x14ac:dyDescent="0.25">
      <c r="A158" s="11" t="s">
        <v>24</v>
      </c>
      <c r="B158" s="35"/>
      <c r="C158" s="36"/>
      <c r="D158" s="13">
        <v>64</v>
      </c>
      <c r="E158" s="13">
        <v>128</v>
      </c>
      <c r="F158" s="13">
        <v>256</v>
      </c>
      <c r="G158" s="15">
        <v>15</v>
      </c>
    </row>
    <row r="159" spans="1:7" x14ac:dyDescent="0.25">
      <c r="A159" s="11" t="s">
        <v>25</v>
      </c>
      <c r="B159" s="35"/>
      <c r="C159" s="36"/>
      <c r="D159" s="37">
        <v>3.8</v>
      </c>
      <c r="E159" s="37">
        <v>3.3</v>
      </c>
      <c r="F159" s="37">
        <v>2.8</v>
      </c>
      <c r="G159" s="38">
        <v>2.7</v>
      </c>
    </row>
    <row r="160" spans="1:7" x14ac:dyDescent="0.25">
      <c r="A160" s="11" t="s">
        <v>26</v>
      </c>
      <c r="B160" s="35"/>
      <c r="C160" s="36"/>
      <c r="D160" s="13">
        <v>128</v>
      </c>
      <c r="E160" s="13">
        <v>256</v>
      </c>
      <c r="F160" s="13">
        <v>1024</v>
      </c>
      <c r="G160" s="15">
        <v>1024</v>
      </c>
    </row>
    <row r="161" spans="1:7" ht="15.75" thickBot="1" x14ac:dyDescent="0.3">
      <c r="A161" s="39" t="s">
        <v>27</v>
      </c>
      <c r="B161" s="18"/>
      <c r="C161" s="19"/>
      <c r="D161" s="40">
        <v>4.3</v>
      </c>
      <c r="E161" s="40">
        <v>3.8</v>
      </c>
      <c r="F161" s="40">
        <v>3.3</v>
      </c>
      <c r="G161" s="41">
        <v>2.7</v>
      </c>
    </row>
    <row r="162" spans="1:7" ht="15.75" thickBot="1" x14ac:dyDescent="0.3">
      <c r="A162" s="1"/>
      <c r="B162" s="1"/>
      <c r="C162" s="1"/>
      <c r="D162" s="1"/>
      <c r="E162" s="1"/>
      <c r="F162" s="1"/>
      <c r="G162" s="1"/>
    </row>
    <row r="163" spans="1:7" x14ac:dyDescent="0.25">
      <c r="A163" s="26" t="s">
        <v>28</v>
      </c>
      <c r="B163" s="27"/>
      <c r="C163" s="28"/>
      <c r="D163" s="27"/>
      <c r="E163" s="27"/>
      <c r="F163" s="27"/>
      <c r="G163" s="29"/>
    </row>
    <row r="164" spans="1:7" x14ac:dyDescent="0.25">
      <c r="A164" s="11" t="s">
        <v>29</v>
      </c>
      <c r="B164" s="12">
        <v>6</v>
      </c>
      <c r="C164" s="9" t="s">
        <v>14</v>
      </c>
      <c r="D164" s="13">
        <f>$B$28</f>
        <v>6</v>
      </c>
      <c r="E164" s="13">
        <f>$B$28</f>
        <v>6</v>
      </c>
      <c r="F164" s="13">
        <f>$B$28</f>
        <v>6</v>
      </c>
      <c r="G164" s="15">
        <f>$B$28</f>
        <v>6</v>
      </c>
    </row>
    <row r="165" spans="1:7" x14ac:dyDescent="0.25">
      <c r="A165" s="7" t="s">
        <v>30</v>
      </c>
      <c r="B165" s="35"/>
      <c r="C165" s="36" t="s">
        <v>18</v>
      </c>
      <c r="D165" s="35">
        <f>D154-D164</f>
        <v>-108</v>
      </c>
      <c r="E165" s="35">
        <f>E154-E164</f>
        <v>-108</v>
      </c>
      <c r="F165" s="35">
        <f>F154-F164</f>
        <v>-108</v>
      </c>
      <c r="G165" s="42">
        <f>G154-G164</f>
        <v>-108</v>
      </c>
    </row>
    <row r="166" spans="1:7" x14ac:dyDescent="0.25">
      <c r="A166" s="11" t="s">
        <v>88</v>
      </c>
      <c r="B166" s="8"/>
      <c r="C166" s="9"/>
      <c r="D166" s="13"/>
      <c r="E166" s="13"/>
      <c r="F166" s="13"/>
      <c r="G166" s="15"/>
    </row>
    <row r="167" spans="1:7" x14ac:dyDescent="0.25">
      <c r="A167" s="43" t="s">
        <v>32</v>
      </c>
      <c r="B167" s="44"/>
      <c r="C167" s="9" t="s">
        <v>18</v>
      </c>
      <c r="D167" s="13">
        <f>D165</f>
        <v>-108</v>
      </c>
      <c r="E167" s="13">
        <f>E165</f>
        <v>-108</v>
      </c>
      <c r="F167" s="13">
        <f>F165</f>
        <v>-108</v>
      </c>
      <c r="G167" s="15">
        <f>G165</f>
        <v>-108</v>
      </c>
    </row>
    <row r="168" spans="1:7" x14ac:dyDescent="0.25">
      <c r="A168" s="7" t="s">
        <v>39</v>
      </c>
      <c r="B168" s="13"/>
      <c r="C168" s="47" t="s">
        <v>14</v>
      </c>
      <c r="D168" s="35">
        <f>-(D167-D148)</f>
        <v>120.98970004336019</v>
      </c>
      <c r="E168" s="35">
        <f>-(E167-E148)</f>
        <v>120.98970004336019</v>
      </c>
      <c r="F168" s="35">
        <f>-(F167-F148)</f>
        <v>120.98970004336019</v>
      </c>
      <c r="G168" s="42">
        <f>-(G167-G148)</f>
        <v>120.98970004336019</v>
      </c>
    </row>
    <row r="169" spans="1:7" x14ac:dyDescent="0.25">
      <c r="A169" s="11" t="s">
        <v>33</v>
      </c>
      <c r="B169" s="8"/>
      <c r="C169" s="48" t="s">
        <v>14</v>
      </c>
      <c r="D169" s="13">
        <f>-10*D157*LOG(0.3/(4*PI()*D158*$B$4),10)</f>
        <v>83.908488987370035</v>
      </c>
      <c r="E169" s="13">
        <f>-10*E157*LOG(0.3/(4*PI()*E158*$B$4),10)</f>
        <v>89.929088900649646</v>
      </c>
      <c r="F169" s="13">
        <f>-10*F157*LOG(0.3/(4*PI()*F158*$B$4),10)</f>
        <v>95.949688813929271</v>
      </c>
      <c r="G169" s="15">
        <f>-10*G157*LOG(0.3/(4*PI()*G158*$B$4),10)</f>
        <v>71.306714688805911</v>
      </c>
    </row>
    <row r="170" spans="1:7" x14ac:dyDescent="0.25">
      <c r="A170" s="11" t="s">
        <v>41</v>
      </c>
      <c r="B170" s="8"/>
      <c r="C170" s="48" t="s">
        <v>14</v>
      </c>
      <c r="D170" s="13">
        <f>-(D168-D169)</f>
        <v>-37.081211055990153</v>
      </c>
      <c r="E170" s="13">
        <f>-(E168-E169)</f>
        <v>-31.060611142710542</v>
      </c>
      <c r="F170" s="13">
        <f>-(F168-F169)</f>
        <v>-25.040011229430917</v>
      </c>
      <c r="G170" s="15">
        <f>-(G168-G169)</f>
        <v>-49.682985354554276</v>
      </c>
    </row>
    <row r="171" spans="1:7" x14ac:dyDescent="0.25">
      <c r="A171" s="11" t="s">
        <v>34</v>
      </c>
      <c r="B171" s="8"/>
      <c r="C171" s="48" t="s">
        <v>14</v>
      </c>
      <c r="D171" s="13">
        <f>D169+10*D159*LOG(D160/D158,10)</f>
        <v>95.347628822601322</v>
      </c>
      <c r="E171" s="13">
        <f>E169+10*E159*LOG(E160/E158,10)</f>
        <v>99.863078757561027</v>
      </c>
      <c r="F171" s="13">
        <f>F169+10*F159*LOG(F160/F158,10)</f>
        <v>112.80736857111222</v>
      </c>
      <c r="G171" s="15">
        <f>G169+10*G159*LOG(G160/G158,10)</f>
        <v>120.83034952357744</v>
      </c>
    </row>
    <row r="172" spans="1:7" x14ac:dyDescent="0.25">
      <c r="A172" s="11" t="s">
        <v>41</v>
      </c>
      <c r="B172" s="8"/>
      <c r="C172" s="48" t="s">
        <v>14</v>
      </c>
      <c r="D172" s="13">
        <f>-(D168-D171)</f>
        <v>-25.642071220758865</v>
      </c>
      <c r="E172" s="13">
        <f>-(E168-E171)</f>
        <v>-21.12662128579916</v>
      </c>
      <c r="F172" s="13">
        <f>-(F168-F171)</f>
        <v>-8.1823314722479665</v>
      </c>
      <c r="G172" s="15">
        <f>-(G168-G171)</f>
        <v>-0.15935051978274828</v>
      </c>
    </row>
    <row r="173" spans="1:7" ht="18" x14ac:dyDescent="0.25">
      <c r="A173" s="7" t="s">
        <v>86</v>
      </c>
      <c r="B173" s="44"/>
      <c r="C173" s="47" t="s">
        <v>14</v>
      </c>
      <c r="D173" s="56">
        <f>IF(D172&lt;0,D$24*POWER(10,-D172/(10*D$25)),IF(D170&lt;0,D$22*POWER(10,-D170/(10*D$23)),0.3*POWER(10,D168/(10*D$21))/(4*PI()*$B$4)))</f>
        <v>505.28593248102749</v>
      </c>
      <c r="E173" s="56">
        <f>IF(E172&lt;0,E$24*POWER(10,-E172/(10*E$25)),IF(E170&lt;0,E$22*POWER(10,-E170/(10*E$23)),0.3*POWER(10,E168/(10*E$21))/(4*PI()*$B$4)))</f>
        <v>920.88136225337712</v>
      </c>
      <c r="F173" s="56">
        <f>IF(F172&lt;0,F$24*POWER(10,-F172/(10*F$25)),IF(F170&lt;0,F$22*POWER(10,-F170/(10*F$23)),0.3*POWER(10,F168/(10*F$21))/(4*PI()*$B$4)))</f>
        <v>1812.3805600024116</v>
      </c>
      <c r="G173" s="57">
        <f>IF(G172&lt;0,G$24*POWER(10,-G172/(10*G$25)),IF(G170&lt;0,G$22*POWER(10,-G170/(10*G$23)),0.3*POWER(10,G168/(10*G$21))/(4*PI()*$B$4)))</f>
        <v>1038.0106938386537</v>
      </c>
    </row>
    <row r="174" spans="1:7" x14ac:dyDescent="0.25">
      <c r="A174" s="11" t="s">
        <v>87</v>
      </c>
      <c r="B174" s="8"/>
      <c r="C174" s="9"/>
      <c r="D174" s="13"/>
      <c r="E174" s="13"/>
      <c r="F174" s="13"/>
      <c r="G174" s="15"/>
    </row>
    <row r="175" spans="1:7" x14ac:dyDescent="0.25">
      <c r="A175" s="11" t="s">
        <v>40</v>
      </c>
      <c r="B175" s="16">
        <v>12</v>
      </c>
      <c r="C175" s="48" t="s">
        <v>14</v>
      </c>
      <c r="D175" s="13">
        <f>$B175</f>
        <v>12</v>
      </c>
      <c r="E175" s="13">
        <f>$B175</f>
        <v>12</v>
      </c>
      <c r="F175" s="13">
        <f>$B175</f>
        <v>12</v>
      </c>
      <c r="G175" s="15">
        <f>$B175</f>
        <v>12</v>
      </c>
    </row>
    <row r="176" spans="1:7" x14ac:dyDescent="0.25">
      <c r="A176" s="43" t="s">
        <v>32</v>
      </c>
      <c r="B176" s="8"/>
      <c r="C176" s="48" t="s">
        <v>18</v>
      </c>
      <c r="D176" s="13">
        <f>D167+D175</f>
        <v>-96</v>
      </c>
      <c r="E176" s="13">
        <f>E167+E175</f>
        <v>-96</v>
      </c>
      <c r="F176" s="13">
        <f>F167+F175</f>
        <v>-96</v>
      </c>
      <c r="G176" s="15">
        <f>G167+G175</f>
        <v>-96</v>
      </c>
    </row>
    <row r="177" spans="1:7" x14ac:dyDescent="0.25">
      <c r="A177" s="7" t="s">
        <v>39</v>
      </c>
      <c r="B177" s="45"/>
      <c r="C177" s="47" t="s">
        <v>14</v>
      </c>
      <c r="D177" s="35">
        <f>-(D176-D148)</f>
        <v>108.98970004336019</v>
      </c>
      <c r="E177" s="35">
        <f>-(E176-E148)</f>
        <v>108.98970004336019</v>
      </c>
      <c r="F177" s="35">
        <f>-(F176-F148)</f>
        <v>108.98970004336019</v>
      </c>
      <c r="G177" s="42">
        <f>-(G176-G148)</f>
        <v>108.98970004336019</v>
      </c>
    </row>
    <row r="178" spans="1:7" x14ac:dyDescent="0.25">
      <c r="A178" s="11" t="s">
        <v>33</v>
      </c>
      <c r="B178" s="8"/>
      <c r="C178" s="48" t="s">
        <v>14</v>
      </c>
      <c r="D178" s="13">
        <f>-10*D$21*LOG(0.3/(4*PI()*D$22*$B$4),10)</f>
        <v>83.908488987370035</v>
      </c>
      <c r="E178" s="13">
        <f>-10*E$21*LOG(0.3/(4*PI()*E$22*$B$4),10)</f>
        <v>89.929088900649646</v>
      </c>
      <c r="F178" s="13">
        <f>-10*F$21*LOG(0.3/(4*PI()*F$22*$B$4),10)</f>
        <v>95.949688813929271</v>
      </c>
      <c r="G178" s="15">
        <f>-10*G$21*LOG(0.3/(4*PI()*G$22*$B$4),10)</f>
        <v>71.306714688805911</v>
      </c>
    </row>
    <row r="179" spans="1:7" x14ac:dyDescent="0.25">
      <c r="A179" s="11" t="s">
        <v>41</v>
      </c>
      <c r="B179" s="8"/>
      <c r="C179" s="48" t="s">
        <v>14</v>
      </c>
      <c r="D179" s="13">
        <f>-(D177-D178)</f>
        <v>-25.081211055990153</v>
      </c>
      <c r="E179" s="13">
        <f>-(E177-E178)</f>
        <v>-19.060611142710542</v>
      </c>
      <c r="F179" s="13">
        <f>-(F177-F178)</f>
        <v>-13.040011229430917</v>
      </c>
      <c r="G179" s="15">
        <f>-(G177-G178)</f>
        <v>-37.682985354554276</v>
      </c>
    </row>
    <row r="180" spans="1:7" x14ac:dyDescent="0.25">
      <c r="A180" s="11" t="s">
        <v>34</v>
      </c>
      <c r="B180" s="8"/>
      <c r="C180" s="48" t="s">
        <v>14</v>
      </c>
      <c r="D180" s="13">
        <f>D178+10*D$23*LOG(D$24/D$22,10)</f>
        <v>95.347628822601322</v>
      </c>
      <c r="E180" s="13">
        <f>E178+10*E$23*LOG(E$24/E$22,10)</f>
        <v>99.863078757561027</v>
      </c>
      <c r="F180" s="13">
        <f>F178+10*F$23*LOG(F$24/F$22,10)</f>
        <v>112.80736857111222</v>
      </c>
      <c r="G180" s="15">
        <f>G178+10*G$23*LOG(G$24/G$22,10)</f>
        <v>120.83034952357744</v>
      </c>
    </row>
    <row r="181" spans="1:7" x14ac:dyDescent="0.25">
      <c r="A181" s="11" t="s">
        <v>41</v>
      </c>
      <c r="B181" s="8"/>
      <c r="C181" s="48" t="s">
        <v>14</v>
      </c>
      <c r="D181" s="13">
        <f>-(D177-D180)</f>
        <v>-13.642071220758865</v>
      </c>
      <c r="E181" s="13">
        <f>-(E177-E180)</f>
        <v>-9.1266212857991604</v>
      </c>
      <c r="F181" s="13">
        <f>-(F177-F180)</f>
        <v>3.8176685277520335</v>
      </c>
      <c r="G181" s="15">
        <f>-(G177-G180)</f>
        <v>11.840649480217252</v>
      </c>
    </row>
    <row r="182" spans="1:7" ht="18.75" thickBot="1" x14ac:dyDescent="0.3">
      <c r="A182" s="17" t="s">
        <v>85</v>
      </c>
      <c r="B182" s="46"/>
      <c r="C182" s="55" t="s">
        <v>38</v>
      </c>
      <c r="D182" s="58">
        <f>IF(D181&lt;0,D$24*POWER(10,-D181/(10*D$25)),IF(D179&lt;0,D$22*POWER(10,-D179/(10*D$23)),0.3*POWER(10,D177/(10*D$21))/(4*PI()*$B$4)))</f>
        <v>265.74643055944625</v>
      </c>
      <c r="E182" s="58">
        <f>IF(E181&lt;0,E$24*POWER(10,-E181/(10*E$25)),IF(E179&lt;0,E$22*POWER(10,-E179/(10*E$23)),0.3*POWER(10,E177/(10*E$21))/(4*PI()*$B$4)))</f>
        <v>445.05553817714946</v>
      </c>
      <c r="F182" s="58">
        <f>IF(F181&lt;0,F$24*POWER(10,-F181/(10*F$25)),IF(F179&lt;0,F$22*POWER(10,-F179/(10*F$23)),0.3*POWER(10,F177/(10*F$21))/(4*PI()*$B$4)))</f>
        <v>748.09138263754062</v>
      </c>
      <c r="G182" s="59">
        <f>IF(G181&lt;0,G$24*POWER(10,-G181/(10*G$25)),IF(G179&lt;0,G$22*POWER(10,-G179/(10*G$23)),0.3*POWER(10,G177/(10*G$21))/(4*PI()*$B$4)))</f>
        <v>373.04170146926754</v>
      </c>
    </row>
  </sheetData>
  <mergeCells count="5">
    <mergeCell ref="K4:N4"/>
    <mergeCell ref="I6:I7"/>
    <mergeCell ref="I8:I9"/>
    <mergeCell ref="I10:I11"/>
    <mergeCell ref="I12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WIA - RTTT RSU victim</vt:lpstr>
      <vt:lpstr>RTTT RSU - WIA victim</vt:lpstr>
      <vt:lpstr>WIA - RTTT OBU victim</vt:lpstr>
      <vt:lpstr>RTTT OBU - WIA victim</vt:lpstr>
      <vt:lpstr>WIA - SRD victim</vt:lpstr>
      <vt:lpstr>SRD - WIA victim</vt:lpstr>
      <vt:lpstr>WIA - ITS OBU victim</vt:lpstr>
      <vt:lpstr>ITS OBU - WIA victim</vt:lpstr>
      <vt:lpstr>WIA - ITS RSU victim</vt:lpstr>
      <vt:lpstr>ITS RSU - WIA victim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2013-02-27T16:42:10Z</dcterms:created>
  <dcterms:modified xsi:type="dcterms:W3CDTF">2014-01-07T10:53:06Z</dcterms:modified>
</cp:coreProperties>
</file>